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<sst xmlns="http://schemas.openxmlformats.org/spreadsheetml/2006/main" count="6170" uniqueCount="589">
  <si>
    <t>Наименование товара, работ, услуг</t>
  </si>
  <si>
    <t>Требования к закупаемым товарам, услугам, работам</t>
  </si>
  <si>
    <t>Кол-во</t>
  </si>
  <si>
    <t>Сумма</t>
  </si>
  <si>
    <t>Способ осуществления закупки</t>
  </si>
  <si>
    <t>Наименование заказчика:</t>
  </si>
  <si>
    <t>План закупки товаров, работ, услуг на 1 квартал 2012г.</t>
  </si>
  <si>
    <t>Регион поставки:</t>
  </si>
  <si>
    <t>Приморский край</t>
  </si>
  <si>
    <t>Апельсин</t>
  </si>
  <si>
    <t>Банан</t>
  </si>
  <si>
    <t>Батон</t>
  </si>
  <si>
    <t>Булочка</t>
  </si>
  <si>
    <t>Варенец</t>
  </si>
  <si>
    <t>Вафли</t>
  </si>
  <si>
    <t>Груша</t>
  </si>
  <si>
    <t>Йогурт</t>
  </si>
  <si>
    <t>Какао</t>
  </si>
  <si>
    <t>Кальмар</t>
  </si>
  <si>
    <t>Капуста</t>
  </si>
  <si>
    <t>Картофель</t>
  </si>
  <si>
    <t>Кефир</t>
  </si>
  <si>
    <t>Колбасные изделия</t>
  </si>
  <si>
    <t>Конфеты</t>
  </si>
  <si>
    <t>Крупа гречневая</t>
  </si>
  <si>
    <t>Крупа кукурузная</t>
  </si>
  <si>
    <t>Крупа перловая</t>
  </si>
  <si>
    <t>Крупа рисовая</t>
  </si>
  <si>
    <t>Лук</t>
  </si>
  <si>
    <t>Макароны</t>
  </si>
  <si>
    <t>Мандарины</t>
  </si>
  <si>
    <t>Масло раст</t>
  </si>
  <si>
    <t>Масло слив</t>
  </si>
  <si>
    <t>Молоко</t>
  </si>
  <si>
    <t>Молоко сгущ</t>
  </si>
  <si>
    <t>Молоко сухое</t>
  </si>
  <si>
    <t>Морковь</t>
  </si>
  <si>
    <t>Морская капуста</t>
  </si>
  <si>
    <t>Мука в/с</t>
  </si>
  <si>
    <t>Мясо</t>
  </si>
  <si>
    <t>Мясо кур</t>
  </si>
  <si>
    <t>Огурец</t>
  </si>
  <si>
    <t>Печень гов</t>
  </si>
  <si>
    <t>Печенье</t>
  </si>
  <si>
    <t>Помидоры</t>
  </si>
  <si>
    <t>Пшено</t>
  </si>
  <si>
    <t>Рыба с/м</t>
  </si>
  <si>
    <t>Ряженка</t>
  </si>
  <si>
    <t>Сахар</t>
  </si>
  <si>
    <t>Свекла</t>
  </si>
  <si>
    <t>Снежок</t>
  </si>
  <si>
    <t>Сок</t>
  </si>
  <si>
    <t>Сухофрукты</t>
  </si>
  <si>
    <t>Сыр</t>
  </si>
  <si>
    <t>Творог</t>
  </si>
  <si>
    <t>Томат</t>
  </si>
  <si>
    <t>Тушенка</t>
  </si>
  <si>
    <t>Фарш мяс</t>
  </si>
  <si>
    <t>Хлеб</t>
  </si>
  <si>
    <t>Чай</t>
  </si>
  <si>
    <t>Яблоко</t>
  </si>
  <si>
    <t>Яйцо</t>
  </si>
  <si>
    <t>Предполагаемая цена</t>
  </si>
  <si>
    <t>Сметана</t>
  </si>
  <si>
    <t>Срок исполнения договора</t>
  </si>
  <si>
    <t>до 31.03.2012 г.</t>
  </si>
  <si>
    <t>Крупа пшеничная</t>
  </si>
  <si>
    <t>Дератизация</t>
  </si>
  <si>
    <t>Заправка картриджа</t>
  </si>
  <si>
    <t>Ремонт оргтехники</t>
  </si>
  <si>
    <t>Обслуживание пожарной сигнализации</t>
  </si>
  <si>
    <t>Ежедневный осмотр технических средств</t>
  </si>
  <si>
    <t>Обслуживание програмного обеспечения 1С</t>
  </si>
  <si>
    <t>Услуги типографии</t>
  </si>
  <si>
    <t>Автострахование</t>
  </si>
  <si>
    <t>Прохождение медосмотра</t>
  </si>
  <si>
    <t>Курсы по повышению квалификации</t>
  </si>
  <si>
    <t>Обучение по программе пожарно-технического минимума</t>
  </si>
  <si>
    <t>Оплата проезда детей Арсеньев - Терней</t>
  </si>
  <si>
    <t>ГСМ</t>
  </si>
  <si>
    <t>Уголь</t>
  </si>
  <si>
    <t>Итого</t>
  </si>
  <si>
    <t>Агри детск 5,0</t>
  </si>
  <si>
    <t>Азитромицин 250,0</t>
  </si>
  <si>
    <t>Азитромицин 250,0 №6</t>
  </si>
  <si>
    <t>Азитромицин 250,0 №6 таб</t>
  </si>
  <si>
    <t>Аллохол</t>
  </si>
  <si>
    <t>Аллохол №10</t>
  </si>
  <si>
    <t>Амброксол-верте 30 мг № 20</t>
  </si>
  <si>
    <t>Амбросан №20</t>
  </si>
  <si>
    <t>Амиак 10%-40,0</t>
  </si>
  <si>
    <t>Амоксициллин 0,25 №20</t>
  </si>
  <si>
    <t>Амоксициллин 0,5 №20</t>
  </si>
  <si>
    <t>Анальгин 0,5</t>
  </si>
  <si>
    <t>Анальгин 0,5 №10</t>
  </si>
  <si>
    <t>Анальгин 50% 2,0 № 10</t>
  </si>
  <si>
    <t>Анальгин амп.</t>
  </si>
  <si>
    <t>Анаферон</t>
  </si>
  <si>
    <t>Анаферон №20</t>
  </si>
  <si>
    <t>Андипал №10</t>
  </si>
  <si>
    <t>Антигриппин шип.. №10</t>
  </si>
  <si>
    <t>Аскорбиновая кислота №200</t>
  </si>
  <si>
    <t>Аскорил 200,0</t>
  </si>
  <si>
    <t>Аскорутин</t>
  </si>
  <si>
    <t>Аспирин 0,5</t>
  </si>
  <si>
    <t>Атаракс №25</t>
  </si>
  <si>
    <t>Ацц гр.приг.200 мг. 3г. №20</t>
  </si>
  <si>
    <t>Бальзам "Золотая звезда" 0,4</t>
  </si>
  <si>
    <t>Бетадин №7</t>
  </si>
  <si>
    <t>Бинт 7*14</t>
  </si>
  <si>
    <t>Бинт сетч.</t>
  </si>
  <si>
    <t>Бинт эл. сетч.№1</t>
  </si>
  <si>
    <t>Бинт эл. сетч.№3</t>
  </si>
  <si>
    <t>Бинт эл. сетч.№4</t>
  </si>
  <si>
    <t>Бинт эл. сетч.№5</t>
  </si>
  <si>
    <t>Бинт эл. сетч.№6</t>
  </si>
  <si>
    <t>Бинт элас.</t>
  </si>
  <si>
    <t>Бисептол-480 №20</t>
  </si>
  <si>
    <t>Бриллиантов.зелен. р-р 10</t>
  </si>
  <si>
    <t>Бромгексин 0,08 №10</t>
  </si>
  <si>
    <t>Бронхолитин 125,0</t>
  </si>
  <si>
    <t>Вазелин 100,0</t>
  </si>
  <si>
    <t>Вазелин 30,0</t>
  </si>
  <si>
    <t>Валериана т.№50</t>
  </si>
  <si>
    <t>Валокордин</t>
  </si>
  <si>
    <t>Вата н/ст 100гр</t>
  </si>
  <si>
    <t>Вата ст. 50гр</t>
  </si>
  <si>
    <t>Ватные  палочки  200</t>
  </si>
  <si>
    <t>Винпоцетин</t>
  </si>
  <si>
    <t>Витамины (поли) "Витрум" №60</t>
  </si>
  <si>
    <t>Гидровит</t>
  </si>
  <si>
    <t>Гидрокортизон 1% 10г.</t>
  </si>
  <si>
    <t>Глицин № 50</t>
  </si>
  <si>
    <t>Горчичник</t>
  </si>
  <si>
    <t>Граммидин нео №18</t>
  </si>
  <si>
    <t>Губка гем</t>
  </si>
  <si>
    <t>Дексаметазон  р/р 4% № 1</t>
  </si>
  <si>
    <t>Дексаметазон 1,0 № 25</t>
  </si>
  <si>
    <t>Диазолин 0,05 №10</t>
  </si>
  <si>
    <t>Диазолин 0,1 №10</t>
  </si>
  <si>
    <t>Дибазол р-р д/ин</t>
  </si>
  <si>
    <t>Димедрол 1%</t>
  </si>
  <si>
    <t>ДНК а С 0,2 г № 30</t>
  </si>
  <si>
    <t>Доктор Мом №20</t>
  </si>
  <si>
    <t>Дротаверин №20</t>
  </si>
  <si>
    <t>Зеленка</t>
  </si>
  <si>
    <t>Зубные капли 10,0</t>
  </si>
  <si>
    <t>Ингалипт 30,0</t>
  </si>
  <si>
    <t>Йод</t>
  </si>
  <si>
    <t>Кальцид №100</t>
  </si>
  <si>
    <t>Каметон 30,0</t>
  </si>
  <si>
    <t>Капельницы</t>
  </si>
  <si>
    <t>Капли  зубные</t>
  </si>
  <si>
    <t>Карсил № 80</t>
  </si>
  <si>
    <t>Кетанов</t>
  </si>
  <si>
    <t>Кетанол крем 5% 30 г</t>
  </si>
  <si>
    <t>Кис-та аминокапроновая 100,0</t>
  </si>
  <si>
    <t>Клеенка 1,4*1м</t>
  </si>
  <si>
    <t>Клеенка 1,4*2,00</t>
  </si>
  <si>
    <t>Клей  БФ -6 15,0</t>
  </si>
  <si>
    <t>Компливит актив табл. № 60</t>
  </si>
  <si>
    <t>Корвалол</t>
  </si>
  <si>
    <t>Крем бороплюс 25,0</t>
  </si>
  <si>
    <t>Крем детский</t>
  </si>
  <si>
    <t>Лазолван сир. 100,0</t>
  </si>
  <si>
    <t>Левомицетин, 3%</t>
  </si>
  <si>
    <t>Лейкопластырь</t>
  </si>
  <si>
    <t>Лейкопластырь 2,5*7,2</t>
  </si>
  <si>
    <t>Лейкопластырь 3*500</t>
  </si>
  <si>
    <t>Лив-52</t>
  </si>
  <si>
    <t>Линекс № 32</t>
  </si>
  <si>
    <t>Линекс № 32 кап.</t>
  </si>
  <si>
    <t>Линимент бальзамический 30 г</t>
  </si>
  <si>
    <t>Лоперамид</t>
  </si>
  <si>
    <t>Лоперамид  №20 кап</t>
  </si>
  <si>
    <t>Лоратадин 10мг №10</t>
  </si>
  <si>
    <t>Лоратадин-верде 10мг</t>
  </si>
  <si>
    <t>М. оксолиновая 0,25%-10,0</t>
  </si>
  <si>
    <t>М. тетрациклиновая 10,0</t>
  </si>
  <si>
    <t>Мазь Ацикловир 10 г</t>
  </si>
  <si>
    <t>Марганцовка 3,0</t>
  </si>
  <si>
    <t>Марля</t>
  </si>
  <si>
    <t>Маска мед.</t>
  </si>
  <si>
    <t>Медифокс (д/леч. чесотки) 24,0</t>
  </si>
  <si>
    <t>Медифокс супер (д/леч педикулеза)</t>
  </si>
  <si>
    <t>Мезим-форте № 80</t>
  </si>
  <si>
    <t>Москитол 100,0</t>
  </si>
  <si>
    <t>Мукалтин</t>
  </si>
  <si>
    <t>Мукалтин №10</t>
  </si>
  <si>
    <t>Називин 0,025% 10,0</t>
  </si>
  <si>
    <t>Називин 0,05% 10,0</t>
  </si>
  <si>
    <t>Напальчник</t>
  </si>
  <si>
    <t>Настойка валерианы.</t>
  </si>
  <si>
    <t>Настойка календулы 40,0</t>
  </si>
  <si>
    <t>Настойка календулы 50,0</t>
  </si>
  <si>
    <t>Настойка пиона 25,0</t>
  </si>
  <si>
    <t>Настойка пустырника</t>
  </si>
  <si>
    <t>Нафтизин 0,05 % 15,0</t>
  </si>
  <si>
    <t>Никотиновая к-та 1,0</t>
  </si>
  <si>
    <t>Но-шпа амп.</t>
  </si>
  <si>
    <t>Ново-пассит р-р 200,0</t>
  </si>
  <si>
    <t>Новокаин 0,5% №10</t>
  </si>
  <si>
    <t>Нурофен 100,0</t>
  </si>
  <si>
    <t>Нурофен №10</t>
  </si>
  <si>
    <t>Озокерит</t>
  </si>
  <si>
    <t>Омепразол 20 мг</t>
  </si>
  <si>
    <t>Отикапс р-р-кап. уши 16г(15мл) №1</t>
  </si>
  <si>
    <t>Отипакс р-р кап. уш. 16 г.№1</t>
  </si>
  <si>
    <t>Памперс</t>
  </si>
  <si>
    <t>Панкреатин №50</t>
  </si>
  <si>
    <t>Панкреатин №60</t>
  </si>
  <si>
    <t>Пантенол 130,0</t>
  </si>
  <si>
    <t>Папаверин амп.</t>
  </si>
  <si>
    <t>Пара плюс аэр.</t>
  </si>
  <si>
    <t>Пара-плюс аэрозоль</t>
  </si>
  <si>
    <t>Парафин</t>
  </si>
  <si>
    <t>Парацетамол 200 мг № 10</t>
  </si>
  <si>
    <t>Пектусин №10</t>
  </si>
  <si>
    <t>Перикись водорода 3%-100,0</t>
  </si>
  <si>
    <t>Перикись водорода 3%-40,0</t>
  </si>
  <si>
    <t>Персен № 40</t>
  </si>
  <si>
    <t>Пертусин 100,0</t>
  </si>
  <si>
    <t>Перчатки н/ стер.</t>
  </si>
  <si>
    <t>Перчатки стер.</t>
  </si>
  <si>
    <t>Пикамилон 0,02 №30</t>
  </si>
  <si>
    <t>Пирантел 250 мг №3</t>
  </si>
  <si>
    <t>Пирацетам 0,2</t>
  </si>
  <si>
    <t>Пирацетам 0,4</t>
  </si>
  <si>
    <t>Полидекса с фенилэфрином</t>
  </si>
  <si>
    <t>Присыпка</t>
  </si>
  <si>
    <t>Ревит № 100</t>
  </si>
  <si>
    <t>Рибоксин №50</t>
  </si>
  <si>
    <t>Ротокан 50,0</t>
  </si>
  <si>
    <t>Салфетки стер.</t>
  </si>
  <si>
    <t>Сальбутамол аэр. 12,0</t>
  </si>
  <si>
    <t>Сбор Бруснивер, 2 г, № 20</t>
  </si>
  <si>
    <t>Септолете</t>
  </si>
  <si>
    <t>Синафлан 10,0</t>
  </si>
  <si>
    <t>Сироп солодки 100,0</t>
  </si>
  <si>
    <t>Скальпель стер.</t>
  </si>
  <si>
    <t>Смекта</t>
  </si>
  <si>
    <t>Смекта № 30</t>
  </si>
  <si>
    <t>Сонапакс  № 60</t>
  </si>
  <si>
    <t>Софрадекс 5,0</t>
  </si>
  <si>
    <t>Спазмалгон № 20</t>
  </si>
  <si>
    <t>Спасатель б-м 30,0</t>
  </si>
  <si>
    <t>Спирт этиловый</t>
  </si>
  <si>
    <t>Сульфацил натрия 20% № 1</t>
  </si>
  <si>
    <t>Супрастин 1,0 № 5</t>
  </si>
  <si>
    <t>Супрастин № 20</t>
  </si>
  <si>
    <t>Таблетки от кашля</t>
  </si>
  <si>
    <t>Таблетки от кашля №10</t>
  </si>
  <si>
    <t>Тавегил</t>
  </si>
  <si>
    <t>Тавегил  2,0 № 5</t>
  </si>
  <si>
    <t>Термометр</t>
  </si>
  <si>
    <t>Терпинкод №10</t>
  </si>
  <si>
    <t>Тиасульфат нат.</t>
  </si>
  <si>
    <t>Троксевазин 40,0</t>
  </si>
  <si>
    <t>Уголь активир. 0,25</t>
  </si>
  <si>
    <t>Уголь активир. 0,25 № 10</t>
  </si>
  <si>
    <t>Фарингосепт № 20</t>
  </si>
  <si>
    <t>Фестал №10</t>
  </si>
  <si>
    <t>Фукорцин 10,0</t>
  </si>
  <si>
    <t>Фурагин 0,05 №30</t>
  </si>
  <si>
    <t>Фуразолидон 0,05</t>
  </si>
  <si>
    <t>Фуразолидон 0,05 №10</t>
  </si>
  <si>
    <t>Фурацилин №10</t>
  </si>
  <si>
    <t>Хилак-форте 100,0</t>
  </si>
  <si>
    <t>Цефалексин 250 мг</t>
  </si>
  <si>
    <t>Циннаризин</t>
  </si>
  <si>
    <t>Цитрамон</t>
  </si>
  <si>
    <t>Цитрамон №10</t>
  </si>
  <si>
    <t>Часы  песочные   3 м</t>
  </si>
  <si>
    <t>Шпатель стер.</t>
  </si>
  <si>
    <t>Шприц 2,0</t>
  </si>
  <si>
    <t>Шприц 20,0</t>
  </si>
  <si>
    <t>Шприц 5,0</t>
  </si>
  <si>
    <t>Элькар 50,0</t>
  </si>
  <si>
    <t>Энзистал №80</t>
  </si>
  <si>
    <t>Энтеродез 5,0</t>
  </si>
  <si>
    <t>Энтеросгель</t>
  </si>
  <si>
    <t>Эритромицин мазь гл., №1</t>
  </si>
  <si>
    <t>Эуфилин</t>
  </si>
  <si>
    <t>упак</t>
  </si>
  <si>
    <t>таб.</t>
  </si>
  <si>
    <t>флак</t>
  </si>
  <si>
    <t>ампул</t>
  </si>
  <si>
    <t>шт</t>
  </si>
  <si>
    <t>пар</t>
  </si>
  <si>
    <t>тюб.</t>
  </si>
  <si>
    <t>туб.</t>
  </si>
  <si>
    <t>кап</t>
  </si>
  <si>
    <t>м</t>
  </si>
  <si>
    <t>кг</t>
  </si>
  <si>
    <t>квт.ч.</t>
  </si>
  <si>
    <t>Водоснабжение (Яковлевка)</t>
  </si>
  <si>
    <t>м3</t>
  </si>
  <si>
    <t>Тепловая энергия</t>
  </si>
  <si>
    <t>кгкал</t>
  </si>
  <si>
    <t>ГВС</t>
  </si>
  <si>
    <t>Ассенизация (Яковлевка)</t>
  </si>
  <si>
    <t>Вывоз ТБО (Яковлевка)</t>
  </si>
  <si>
    <t>Электоэнергия (не жилые) Отделение Яковлевки,Чугуевки</t>
  </si>
  <si>
    <t>Электоэнергия (жилые) Отделение Яковлевки,Чугуевки</t>
  </si>
  <si>
    <t>Электоэнергия (не жилые) Отделение Арсеньева</t>
  </si>
  <si>
    <t>Электоэнергия (жилые) Отделение Арсеньева</t>
  </si>
  <si>
    <t>Вывоз ТБО (Арсеньев)</t>
  </si>
  <si>
    <t>ед.  изм.</t>
  </si>
  <si>
    <t>л</t>
  </si>
  <si>
    <t>Альбом д/рис</t>
  </si>
  <si>
    <t>Ацетон</t>
  </si>
  <si>
    <t>Батарейка</t>
  </si>
  <si>
    <t>Белизна</t>
  </si>
  <si>
    <t>Бисер</t>
  </si>
  <si>
    <t>Блок "Мини-куб"</t>
  </si>
  <si>
    <t>Бумага</t>
  </si>
  <si>
    <t>Бумага д/заметок</t>
  </si>
  <si>
    <t>Бумага туалет</t>
  </si>
  <si>
    <t>Бумага цветная</t>
  </si>
  <si>
    <t>Бур SDS</t>
  </si>
  <si>
    <t>Ватман</t>
  </si>
  <si>
    <t>Ведро без крышки</t>
  </si>
  <si>
    <t>Ведро д/мусора с педалью</t>
  </si>
  <si>
    <t>Ведро пласт. без крышки 10л.</t>
  </si>
  <si>
    <t>Ведро с крышкой</t>
  </si>
  <si>
    <t>Ведро эм. с крышкой</t>
  </si>
  <si>
    <t>Веник</t>
  </si>
  <si>
    <t>Вкладыш</t>
  </si>
  <si>
    <t xml:space="preserve">Герметик </t>
  </si>
  <si>
    <t>Горшок детск</t>
  </si>
  <si>
    <t>Гуашь</t>
  </si>
  <si>
    <t>Губка д/посуды</t>
  </si>
  <si>
    <t>Губка д/посуды мет</t>
  </si>
  <si>
    <t>Дез.салфетка д/рук</t>
  </si>
  <si>
    <t>Дез.средство ("Самаровка")</t>
  </si>
  <si>
    <t>Дез.средство (жавилар)</t>
  </si>
  <si>
    <t>Дискета</t>
  </si>
  <si>
    <t>Дихлофос</t>
  </si>
  <si>
    <t>Дневник</t>
  </si>
  <si>
    <t>Дырокол</t>
  </si>
  <si>
    <t>Дюбель шт</t>
  </si>
  <si>
    <t>Ёмкость-контейнер д/мед. отходов однораз.</t>
  </si>
  <si>
    <t>Ёмкость-контейнер д/сбора игл однораз.</t>
  </si>
  <si>
    <t>Замок навесной</t>
  </si>
  <si>
    <t>Зубная паста</t>
  </si>
  <si>
    <t>Зубная щетка</t>
  </si>
  <si>
    <t>Калькулятор</t>
  </si>
  <si>
    <t>Карандаш</t>
  </si>
  <si>
    <t>Карандаши цвет</t>
  </si>
  <si>
    <t>Карзина для белья</t>
  </si>
  <si>
    <t>Картон</t>
  </si>
  <si>
    <t>Картон бел.</t>
  </si>
  <si>
    <t>Картон цвет.</t>
  </si>
  <si>
    <t>Картридж</t>
  </si>
  <si>
    <t>Кастрюля 5,5 л</t>
  </si>
  <si>
    <t>Кастрюля цилиндр 7 л.</t>
  </si>
  <si>
    <t>Кисть</t>
  </si>
  <si>
    <t>Кисть для рисования</t>
  </si>
  <si>
    <t>Клей</t>
  </si>
  <si>
    <t>Клей "Момент"</t>
  </si>
  <si>
    <t>Клей 401</t>
  </si>
  <si>
    <t>Кнопки</t>
  </si>
  <si>
    <t>Ковш пласт</t>
  </si>
  <si>
    <t>Ковш эмал.</t>
  </si>
  <si>
    <t>Комплект прокладок.</t>
  </si>
  <si>
    <t>Корзина д/мусора</t>
  </si>
  <si>
    <t>Коробка монтажная</t>
  </si>
  <si>
    <t>Корректор</t>
  </si>
  <si>
    <t>Кран шаровый</t>
  </si>
  <si>
    <t>Краски</t>
  </si>
  <si>
    <t>Крем д/рук</t>
  </si>
  <si>
    <t>Кружка</t>
  </si>
  <si>
    <t>Лак ХВ</t>
  </si>
  <si>
    <t>Ластик</t>
  </si>
  <si>
    <t>Лента - Фум</t>
  </si>
  <si>
    <t>Линейка</t>
  </si>
  <si>
    <t>Магнит канц</t>
  </si>
  <si>
    <t>Маркер</t>
  </si>
  <si>
    <t>Мешки д/мусора</t>
  </si>
  <si>
    <t>Миска н/ж 9 л</t>
  </si>
  <si>
    <t>Мочалка  метал.</t>
  </si>
  <si>
    <t>Мочалка д/душа</t>
  </si>
  <si>
    <t>Муфта SM 20</t>
  </si>
  <si>
    <t>Мыло жид.</t>
  </si>
  <si>
    <t>Мыло туалет</t>
  </si>
  <si>
    <t>Мыло хоз</t>
  </si>
  <si>
    <t>Навесы</t>
  </si>
  <si>
    <t>Нитки</t>
  </si>
  <si>
    <t>Нож канцелярский</t>
  </si>
  <si>
    <t>Ножницы</t>
  </si>
  <si>
    <t>Ножовка</t>
  </si>
  <si>
    <t>Оперативная память</t>
  </si>
  <si>
    <t>Органайзер</t>
  </si>
  <si>
    <t>Освежитель воздуха</t>
  </si>
  <si>
    <t>Отвертка</t>
  </si>
  <si>
    <t>Пакет п/эт д/сбора и утил. мед. отходов (бел)</t>
  </si>
  <si>
    <t>Пакет п/эт д/сбора и утил. мед. отходов (жел)</t>
  </si>
  <si>
    <t>Папка</t>
  </si>
  <si>
    <t>Папка для черчения</t>
  </si>
  <si>
    <t>Папка пласт</t>
  </si>
  <si>
    <t>Папка пласт. скоросшиватель</t>
  </si>
  <si>
    <t>Папка с завяз.</t>
  </si>
  <si>
    <t>Папка с кнопкой</t>
  </si>
  <si>
    <t>Папка с файлами</t>
  </si>
  <si>
    <t>Папка-регистр</t>
  </si>
  <si>
    <t>Пена монтажная</t>
  </si>
  <si>
    <t>Переходник</t>
  </si>
  <si>
    <t>Перчатки рез.</t>
  </si>
  <si>
    <t>Перчатки х/б</t>
  </si>
  <si>
    <t>Печать</t>
  </si>
  <si>
    <t>Пластилин</t>
  </si>
  <si>
    <t>Пленка защитная</t>
  </si>
  <si>
    <t>Пленка п/эт</t>
  </si>
  <si>
    <t>Плоскогубцы</t>
  </si>
  <si>
    <t>Подставка</t>
  </si>
  <si>
    <t>Подставка д/бумаг</t>
  </si>
  <si>
    <t>Полотно по металлу</t>
  </si>
  <si>
    <t>Порог ал.</t>
  </si>
  <si>
    <t>Порошок</t>
  </si>
  <si>
    <t>Праймер литр</t>
  </si>
  <si>
    <t>Прокладки гигиенич</t>
  </si>
  <si>
    <t>Пятновыводитель</t>
  </si>
  <si>
    <t>Раскраска</t>
  </si>
  <si>
    <t>Редукционный клапан</t>
  </si>
  <si>
    <t>Ручка гел.</t>
  </si>
  <si>
    <t>Ручка шар.</t>
  </si>
  <si>
    <t>Салфетки бум</t>
  </si>
  <si>
    <t>Сверло</t>
  </si>
  <si>
    <t>Скоба д/степлера</t>
  </si>
  <si>
    <t>Скобы д/степлера</t>
  </si>
  <si>
    <t>Скоросшиватель</t>
  </si>
  <si>
    <t>Скотч</t>
  </si>
  <si>
    <t>Скрепки</t>
  </si>
  <si>
    <t>Смачиватель д/пальцев</t>
  </si>
  <si>
    <t>Смеситель</t>
  </si>
  <si>
    <t>Средство д/посуды</t>
  </si>
  <si>
    <t>Средство д/сантехники</t>
  </si>
  <si>
    <t>Средство д/стекол</t>
  </si>
  <si>
    <t>Средство д/чистки "Крот"</t>
  </si>
  <si>
    <t>Средство чистящ.</t>
  </si>
  <si>
    <t>Стакан пласт.</t>
  </si>
  <si>
    <t>Степлер</t>
  </si>
  <si>
    <t>Стержень гел</t>
  </si>
  <si>
    <t>Стержень шар.</t>
  </si>
  <si>
    <t>Стяжка д/пакетов мед</t>
  </si>
  <si>
    <t>Сухарница</t>
  </si>
  <si>
    <t>Сухая смесь (Ротбанд)</t>
  </si>
  <si>
    <t>Сушилка</t>
  </si>
  <si>
    <t>Таз пластмас. 10 л.</t>
  </si>
  <si>
    <t>Тарелка</t>
  </si>
  <si>
    <t>Термометр биметаллический</t>
  </si>
  <si>
    <t>Тетрадь</t>
  </si>
  <si>
    <t>Тетрадь  12 л.</t>
  </si>
  <si>
    <t>Тетрадь  80л.</t>
  </si>
  <si>
    <t>Тетрадь (русский язык)</t>
  </si>
  <si>
    <t>Тетрадь 48 л.</t>
  </si>
  <si>
    <t>Тетрадь 96 л.</t>
  </si>
  <si>
    <t>Точилка</t>
  </si>
  <si>
    <t>Тройник сантехнич.</t>
  </si>
  <si>
    <t>Уайт-спирит</t>
  </si>
  <si>
    <t>Уголок</t>
  </si>
  <si>
    <t>Уголок мебельный</t>
  </si>
  <si>
    <t>Удлинитель 10 м</t>
  </si>
  <si>
    <t>Фломастеры</t>
  </si>
  <si>
    <t>Хлорамин</t>
  </si>
  <si>
    <t>Хомут</t>
  </si>
  <si>
    <t>Циркуль</t>
  </si>
  <si>
    <t>Чайник</t>
  </si>
  <si>
    <t>Чайник 3,5 л. эм.</t>
  </si>
  <si>
    <t>Шампунь</t>
  </si>
  <si>
    <t>Шар воздушный</t>
  </si>
  <si>
    <t>Швабра</t>
  </si>
  <si>
    <t>шланг  сливной 2 м</t>
  </si>
  <si>
    <t>Шланг диам.18</t>
  </si>
  <si>
    <t>шланг наливной 2 м</t>
  </si>
  <si>
    <t>Шпатель</t>
  </si>
  <si>
    <t>Шпатлевка</t>
  </si>
  <si>
    <t>Штамп</t>
  </si>
  <si>
    <t>Штрих</t>
  </si>
  <si>
    <t>Шуруп</t>
  </si>
  <si>
    <t>Щетка хоз</t>
  </si>
  <si>
    <t>Эл. вилка</t>
  </si>
  <si>
    <t>Эл. лампа энергосберег.</t>
  </si>
  <si>
    <t>Эл. провод</t>
  </si>
  <si>
    <t>Эл.патрон подвес.</t>
  </si>
  <si>
    <t>Этикетка самоклей. д/мед. пакетов</t>
  </si>
  <si>
    <t>Итого за 1 квартал 2012 г.</t>
  </si>
  <si>
    <t>раз</t>
  </si>
  <si>
    <t>чел</t>
  </si>
  <si>
    <t>т</t>
  </si>
  <si>
    <t>Бязь</t>
  </si>
  <si>
    <t>Бейка</t>
  </si>
  <si>
    <t>Матрац ватный</t>
  </si>
  <si>
    <t xml:space="preserve">Нитки </t>
  </si>
  <si>
    <t xml:space="preserve">Носки </t>
  </si>
  <si>
    <t>Трусы</t>
  </si>
  <si>
    <t>единственный поставщик</t>
  </si>
  <si>
    <t>Водоснабжение (Арсеньев)</t>
  </si>
  <si>
    <t>Сброс сточных вод (Арсеньев)</t>
  </si>
  <si>
    <t xml:space="preserve">Вся продукция должна соответствовать ветеринарным и санитарным нормам и правилам, требованиям государственных и отраслевых стандартов Российской Федерации, технических условий, а продукция, подлежащая в соответствии с законодательством Российской Федерации обязательной сертификации, иметь сертификат соответствия. Все товары должны быть снабжены соответствующими сертификатами и другими сопроводительными документами (на русском языке), подтверждающими качество и безопасность поставляемого товара. </t>
  </si>
  <si>
    <t>Услуги автостоянки</t>
  </si>
  <si>
    <t>мес</t>
  </si>
  <si>
    <t>дни</t>
  </si>
  <si>
    <t>Предрейсовый осмотр водителя</t>
  </si>
  <si>
    <t>План закупки товаров, работ, услуг на 2 квартал 2012г.</t>
  </si>
  <si>
    <t>до 30.06.2012 г.</t>
  </si>
  <si>
    <t>Оплата услуг электрической связи</t>
  </si>
  <si>
    <t>Услуги связи</t>
  </si>
  <si>
    <t>Транспортные услуги</t>
  </si>
  <si>
    <t>Комунальные услуги</t>
  </si>
  <si>
    <t>Услуги по содержанию имущества</t>
  </si>
  <si>
    <t>Прочие услуги</t>
  </si>
  <si>
    <t>Продукты питания</t>
  </si>
  <si>
    <t>Мягкий инвентарь</t>
  </si>
  <si>
    <t>Топливо, ГСМ</t>
  </si>
  <si>
    <t>Прочие мат.запасы</t>
  </si>
  <si>
    <t>Итого за 2 квартал 2012 г.</t>
  </si>
  <si>
    <t>Медикаменты и перевязочные материалы</t>
  </si>
  <si>
    <t>Заправка огнетушителей</t>
  </si>
  <si>
    <t>Промывка и ремонт системы отопления</t>
  </si>
  <si>
    <t>Диагностика автотранспорта (техосмотр)</t>
  </si>
  <si>
    <t>Проверка пожарных кранов</t>
  </si>
  <si>
    <t>Ремонт оборудования, инвентаря, транспорта</t>
  </si>
  <si>
    <t>Гигиеническая аттестация сотрудников</t>
  </si>
  <si>
    <t>подписка на периодическую литературу</t>
  </si>
  <si>
    <t>План закупки товаров, работ, услуг на 3 квартал 2012г.</t>
  </si>
  <si>
    <t>до 30.09.2012 г.</t>
  </si>
  <si>
    <t>Итого за 3 квартал 2012 г.</t>
  </si>
  <si>
    <t>План закупки товаров, работ, услуг на 4 квартал 2012г.</t>
  </si>
  <si>
    <t>до 30.12.2012 г.</t>
  </si>
  <si>
    <t>Итого за 4 квартал 2012 г.</t>
  </si>
  <si>
    <t>CD диск</t>
  </si>
  <si>
    <t>Антистеплер</t>
  </si>
  <si>
    <t>Горшок для цветов</t>
  </si>
  <si>
    <t>Готовальня</t>
  </si>
  <si>
    <t xml:space="preserve">Дверная коробка </t>
  </si>
  <si>
    <t>Звонок</t>
  </si>
  <si>
    <t>Зодак 10 мг.  № 10</t>
  </si>
  <si>
    <t>Игла швейная</t>
  </si>
  <si>
    <t>Изолента</t>
  </si>
  <si>
    <t>Клей для плитки потолоч</t>
  </si>
  <si>
    <t>Кнопка для звонка</t>
  </si>
  <si>
    <t>Кран-букса</t>
  </si>
  <si>
    <t>Краска аэрозольная</t>
  </si>
  <si>
    <t>Круг  отрезной</t>
  </si>
  <si>
    <t>Круг шлифовальный</t>
  </si>
  <si>
    <t>Линолиум</t>
  </si>
  <si>
    <t>Лопата подборная</t>
  </si>
  <si>
    <t>Лопата штык.</t>
  </si>
  <si>
    <t>Маркеры 4 цв.</t>
  </si>
  <si>
    <t>Маска защитная НБТ</t>
  </si>
  <si>
    <t>Набор диэлектрических отвёрток</t>
  </si>
  <si>
    <t>Набор для вышивания</t>
  </si>
  <si>
    <t>Папка на молнии</t>
  </si>
  <si>
    <t>Перчатки  х/б</t>
  </si>
  <si>
    <t>Пика "МATRIX'</t>
  </si>
  <si>
    <t>Плавкая вставка ПН-2 250А</t>
  </si>
  <si>
    <t>Пластины от комаров</t>
  </si>
  <si>
    <t>Прокладки сантехнические</t>
  </si>
  <si>
    <t>Растворитель</t>
  </si>
  <si>
    <t xml:space="preserve">Ротгипс </t>
  </si>
  <si>
    <t>Ручка гел. набор</t>
  </si>
  <si>
    <t>Ручка дверная</t>
  </si>
  <si>
    <t>Сверло по металлу</t>
  </si>
  <si>
    <t>Секрет</t>
  </si>
  <si>
    <t>Сифон</t>
  </si>
  <si>
    <t>Стартер 40</t>
  </si>
  <si>
    <t>Стеклярус</t>
  </si>
  <si>
    <t>Стержень для карандаш</t>
  </si>
  <si>
    <t>Стык</t>
  </si>
  <si>
    <t>Счетные палочки</t>
  </si>
  <si>
    <t>Трафарет</t>
  </si>
  <si>
    <t>Уголок для окон</t>
  </si>
  <si>
    <t>Черенок для лопаты</t>
  </si>
  <si>
    <t>Шланг для душа</t>
  </si>
  <si>
    <t>Эмаль ПФ</t>
  </si>
  <si>
    <t>бан.</t>
  </si>
  <si>
    <t>пач.</t>
  </si>
  <si>
    <t>л.</t>
  </si>
  <si>
    <t>компл</t>
  </si>
  <si>
    <t>м2</t>
  </si>
  <si>
    <t>набор</t>
  </si>
  <si>
    <t>прямая закупка</t>
  </si>
  <si>
    <t>Сброс загрязняющих вещ-в в канализацию</t>
  </si>
  <si>
    <t>Составление проектно-сметной документации на ремонт и проверка в РЦСС</t>
  </si>
  <si>
    <t>Отбор проб сточных вод</t>
  </si>
  <si>
    <t>Аттестация рабочих мест</t>
  </si>
  <si>
    <t>краевое государственное автономное учреждение социального обслуживания "Арсеньевский социально-реабилитационный центр для несовершеннолетних "Ласточка"</t>
  </si>
  <si>
    <t>конкурентные переговоры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</si>
</sst>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40"/>
      <name val="Times New Roman"/>
      <family val="1"/>
    </font>
    <font>
      <i/>
      <sz val="12"/>
      <color indexed="4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4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2" fontId="0" fillId="0" borderId="12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vertical="center"/>
    </xf>
    <xf numFmtId="0" fontId="17" fillId="24" borderId="10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2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1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0" fontId="18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17" fillId="24" borderId="10" xfId="0" applyNumberFormat="1" applyFont="1" applyFill="1" applyBorder="1" applyAlignment="1">
      <alignment horizontal="left" vertical="top"/>
    </xf>
    <xf numFmtId="0" fontId="17" fillId="24" borderId="10" xfId="0" applyNumberFormat="1" applyFont="1" applyFill="1" applyBorder="1" applyAlignment="1">
      <alignment horizontal="center" vertical="top" wrapText="1"/>
    </xf>
    <xf numFmtId="164" fontId="17" fillId="24" borderId="10" xfId="0" applyNumberFormat="1" applyFont="1" applyFill="1" applyBorder="1" applyAlignment="1">
      <alignment horizontal="right" vertical="top"/>
    </xf>
    <xf numFmtId="2" fontId="17" fillId="24" borderId="10" xfId="0" applyNumberFormat="1" applyFont="1" applyFill="1" applyBorder="1" applyAlignment="1">
      <alignment horizontal="right" vertical="top"/>
    </xf>
    <xf numFmtId="4" fontId="17" fillId="0" borderId="0" xfId="0" applyNumberFormat="1" applyFont="1" applyAlignment="1">
      <alignment horizontal="center" vertical="center"/>
    </xf>
    <xf numFmtId="0" fontId="17" fillId="24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17" fillId="0" borderId="10" xfId="0" applyNumberFormat="1" applyFont="1" applyBorder="1" applyAlignment="1">
      <alignment vertical="top" wrapText="1"/>
    </xf>
    <xf numFmtId="0" fontId="17" fillId="24" borderId="10" xfId="0" applyNumberFormat="1" applyFont="1" applyFill="1" applyBorder="1" applyAlignment="1">
      <alignment vertical="center" wrapText="1"/>
    </xf>
    <xf numFmtId="164" fontId="17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 wrapText="1"/>
    </xf>
    <xf numFmtId="4" fontId="17" fillId="0" borderId="0" xfId="0" applyNumberFormat="1" applyFont="1" applyAlignment="1">
      <alignment/>
    </xf>
    <xf numFmtId="2" fontId="17" fillId="0" borderId="10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9"/>
  <sheetViews>
    <sheetView zoomScalePageLayoutView="0" workbookViewId="0" topLeftCell="A521">
      <selection activeCell="B3" sqref="B3:F3"/>
    </sheetView>
  </sheetViews>
  <sheetFormatPr defaultColWidth="9.140625" defaultRowHeight="15"/>
  <cols>
    <col min="1" max="1" width="28.8515625" style="60" customWidth="1"/>
    <col min="2" max="2" width="6.421875" style="1" customWidth="1"/>
    <col min="3" max="3" width="9.140625" style="1" customWidth="1"/>
    <col min="4" max="4" width="10.140625" style="1" customWidth="1"/>
    <col min="5" max="5" width="16.00390625" style="4" customWidth="1"/>
    <col min="6" max="6" width="17.421875" style="4" customWidth="1"/>
    <col min="7" max="7" width="12.421875" style="1" customWidth="1"/>
    <col min="8" max="8" width="12.57421875" style="1" customWidth="1"/>
    <col min="9" max="16384" width="9.140625" style="1" customWidth="1"/>
  </cols>
  <sheetData>
    <row r="1" spans="1:6" ht="18.75">
      <c r="A1" s="82" t="s">
        <v>6</v>
      </c>
      <c r="B1" s="82"/>
      <c r="C1" s="82"/>
      <c r="D1" s="82"/>
      <c r="E1" s="82"/>
      <c r="F1" s="82"/>
    </row>
    <row r="3" spans="1:6" ht="48" customHeight="1">
      <c r="A3" s="5" t="s">
        <v>5</v>
      </c>
      <c r="B3" s="83" t="s">
        <v>587</v>
      </c>
      <c r="C3" s="83"/>
      <c r="D3" s="83"/>
      <c r="E3" s="83"/>
      <c r="F3" s="83"/>
    </row>
    <row r="4" spans="1:6" ht="25.5" customHeight="1">
      <c r="A4" s="60" t="s">
        <v>7</v>
      </c>
      <c r="B4" s="84" t="s">
        <v>8</v>
      </c>
      <c r="C4" s="84"/>
      <c r="D4" s="84"/>
      <c r="E4" s="84"/>
      <c r="F4" s="84"/>
    </row>
    <row r="5" spans="1:6" ht="34.5" customHeight="1">
      <c r="A5" s="40" t="s">
        <v>64</v>
      </c>
      <c r="B5" s="84" t="s">
        <v>65</v>
      </c>
      <c r="C5" s="84"/>
      <c r="D5" s="84"/>
      <c r="E5" s="84"/>
      <c r="F5" s="84"/>
    </row>
    <row r="6" spans="1:6" ht="155.25" customHeight="1">
      <c r="A6" s="41" t="s">
        <v>1</v>
      </c>
      <c r="B6" s="85" t="s">
        <v>499</v>
      </c>
      <c r="C6" s="85"/>
      <c r="D6" s="85"/>
      <c r="E6" s="85"/>
      <c r="F6" s="85"/>
    </row>
    <row r="7" spans="2:6" ht="30" customHeight="1">
      <c r="B7" s="39"/>
      <c r="C7" s="39"/>
      <c r="D7" s="39"/>
      <c r="E7" s="6"/>
      <c r="F7" s="6"/>
    </row>
    <row r="8" spans="1:11" s="44" customFormat="1" ht="42" customHeight="1">
      <c r="A8" s="42" t="s">
        <v>0</v>
      </c>
      <c r="B8" s="42" t="s">
        <v>307</v>
      </c>
      <c r="C8" s="31" t="s">
        <v>2</v>
      </c>
      <c r="D8" s="42" t="s">
        <v>62</v>
      </c>
      <c r="E8" s="31" t="s">
        <v>3</v>
      </c>
      <c r="F8" s="42" t="s">
        <v>4</v>
      </c>
      <c r="G8" s="43"/>
      <c r="H8" s="43"/>
      <c r="I8" s="43"/>
      <c r="J8" s="43"/>
      <c r="K8" s="43"/>
    </row>
    <row r="9" spans="1:11" s="44" customFormat="1" ht="15.75" customHeight="1">
      <c r="A9" s="57" t="s">
        <v>507</v>
      </c>
      <c r="B9" s="58"/>
      <c r="C9" s="58"/>
      <c r="D9" s="58"/>
      <c r="E9" s="58"/>
      <c r="F9" s="59"/>
      <c r="G9" s="43"/>
      <c r="H9" s="43"/>
      <c r="I9" s="43"/>
      <c r="J9" s="43"/>
      <c r="K9" s="43"/>
    </row>
    <row r="10" spans="1:6" ht="30">
      <c r="A10" s="14" t="s">
        <v>506</v>
      </c>
      <c r="B10" s="16"/>
      <c r="C10" s="16"/>
      <c r="D10" s="16"/>
      <c r="E10" s="11">
        <v>38425</v>
      </c>
      <c r="F10" s="2" t="s">
        <v>496</v>
      </c>
    </row>
    <row r="11" spans="1:6" s="30" customFormat="1" ht="15.75">
      <c r="A11" s="61" t="s">
        <v>81</v>
      </c>
      <c r="B11" s="38"/>
      <c r="C11" s="38"/>
      <c r="D11" s="38"/>
      <c r="E11" s="45">
        <f>E10</f>
        <v>38425</v>
      </c>
      <c r="F11" s="29"/>
    </row>
    <row r="12" spans="1:6" s="30" customFormat="1" ht="15.75">
      <c r="A12" s="89" t="s">
        <v>508</v>
      </c>
      <c r="B12" s="90"/>
      <c r="C12" s="90"/>
      <c r="D12" s="90"/>
      <c r="E12" s="90"/>
      <c r="F12" s="91"/>
    </row>
    <row r="13" spans="1:6" ht="30">
      <c r="A13" s="14" t="s">
        <v>78</v>
      </c>
      <c r="B13" s="16" t="s">
        <v>488</v>
      </c>
      <c r="C13" s="16">
        <v>47</v>
      </c>
      <c r="D13" s="16">
        <v>1000</v>
      </c>
      <c r="E13" s="11">
        <f>C13*D13</f>
        <v>47000</v>
      </c>
      <c r="F13" s="3" t="s">
        <v>582</v>
      </c>
    </row>
    <row r="14" spans="1:6" s="30" customFormat="1" ht="15.75">
      <c r="A14" s="61" t="s">
        <v>81</v>
      </c>
      <c r="B14" s="38"/>
      <c r="C14" s="38"/>
      <c r="D14" s="38"/>
      <c r="E14" s="45">
        <f>E13</f>
        <v>47000</v>
      </c>
      <c r="F14" s="29"/>
    </row>
    <row r="15" spans="1:6" s="30" customFormat="1" ht="15.75">
      <c r="A15" s="89" t="s">
        <v>509</v>
      </c>
      <c r="B15" s="90"/>
      <c r="C15" s="90"/>
      <c r="D15" s="90"/>
      <c r="E15" s="90"/>
      <c r="F15" s="91"/>
    </row>
    <row r="16" spans="1:6" s="7" customFormat="1" ht="45">
      <c r="A16" s="24" t="s">
        <v>302</v>
      </c>
      <c r="B16" s="23" t="s">
        <v>294</v>
      </c>
      <c r="C16" s="15">
        <f>3*380</f>
        <v>1140</v>
      </c>
      <c r="D16" s="15">
        <v>4.34</v>
      </c>
      <c r="E16" s="22">
        <f aca="true" t="shared" si="0" ref="E16:E24">C16*D16</f>
        <v>4947.599999999999</v>
      </c>
      <c r="F16" s="2" t="s">
        <v>496</v>
      </c>
    </row>
    <row r="17" spans="1:6" ht="45">
      <c r="A17" s="24" t="s">
        <v>303</v>
      </c>
      <c r="B17" s="23" t="s">
        <v>294</v>
      </c>
      <c r="C17" s="15">
        <f>9420+8820+8920</f>
        <v>27160</v>
      </c>
      <c r="D17" s="15">
        <v>1.69</v>
      </c>
      <c r="E17" s="22">
        <f t="shared" si="0"/>
        <v>45900.4</v>
      </c>
      <c r="F17" s="2" t="s">
        <v>496</v>
      </c>
    </row>
    <row r="18" spans="1:6" s="7" customFormat="1" ht="30">
      <c r="A18" s="24" t="s">
        <v>304</v>
      </c>
      <c r="B18" s="23" t="s">
        <v>294</v>
      </c>
      <c r="C18" s="15">
        <v>32400</v>
      </c>
      <c r="D18" s="15">
        <v>4.34</v>
      </c>
      <c r="E18" s="22">
        <f t="shared" si="0"/>
        <v>140616</v>
      </c>
      <c r="F18" s="2" t="s">
        <v>496</v>
      </c>
    </row>
    <row r="19" spans="1:6" ht="30">
      <c r="A19" s="24" t="s">
        <v>305</v>
      </c>
      <c r="B19" s="23" t="s">
        <v>294</v>
      </c>
      <c r="C19" s="15">
        <v>16300</v>
      </c>
      <c r="D19" s="15">
        <v>1.69</v>
      </c>
      <c r="E19" s="22">
        <f t="shared" si="0"/>
        <v>27547</v>
      </c>
      <c r="F19" s="2" t="s">
        <v>496</v>
      </c>
    </row>
    <row r="20" spans="1:6" ht="30">
      <c r="A20" s="21" t="s">
        <v>295</v>
      </c>
      <c r="B20" s="16" t="s">
        <v>296</v>
      </c>
      <c r="C20" s="16">
        <f>70*3</f>
        <v>210</v>
      </c>
      <c r="D20" s="16">
        <v>16.47</v>
      </c>
      <c r="E20" s="22">
        <f t="shared" si="0"/>
        <v>3458.7</v>
      </c>
      <c r="F20" s="2" t="s">
        <v>496</v>
      </c>
    </row>
    <row r="21" spans="1:6" ht="30">
      <c r="A21" s="21" t="s">
        <v>497</v>
      </c>
      <c r="B21" s="16" t="s">
        <v>296</v>
      </c>
      <c r="C21" s="16">
        <v>575</v>
      </c>
      <c r="D21" s="16">
        <v>10.55</v>
      </c>
      <c r="E21" s="22">
        <f t="shared" si="0"/>
        <v>6066.25</v>
      </c>
      <c r="F21" s="2" t="s">
        <v>496</v>
      </c>
    </row>
    <row r="22" spans="1:6" ht="30">
      <c r="A22" s="21" t="s">
        <v>498</v>
      </c>
      <c r="B22" s="16" t="s">
        <v>296</v>
      </c>
      <c r="C22" s="16">
        <v>735</v>
      </c>
      <c r="D22" s="16">
        <v>5.62</v>
      </c>
      <c r="E22" s="22">
        <f t="shared" si="0"/>
        <v>4130.7</v>
      </c>
      <c r="F22" s="2" t="s">
        <v>496</v>
      </c>
    </row>
    <row r="23" spans="1:6" ht="30">
      <c r="A23" s="62" t="s">
        <v>297</v>
      </c>
      <c r="B23" s="16" t="s">
        <v>298</v>
      </c>
      <c r="C23" s="16">
        <f>136.206+114.424+109.25</f>
        <v>359.88</v>
      </c>
      <c r="D23" s="16">
        <v>3016.08</v>
      </c>
      <c r="E23" s="22">
        <f t="shared" si="0"/>
        <v>1085426.8704</v>
      </c>
      <c r="F23" s="2" t="s">
        <v>496</v>
      </c>
    </row>
    <row r="24" spans="1:6" ht="30">
      <c r="A24" s="62" t="s">
        <v>299</v>
      </c>
      <c r="B24" s="16" t="s">
        <v>296</v>
      </c>
      <c r="C24" s="16">
        <f>404.484+131.725+346.7</f>
        <v>882.9089999999999</v>
      </c>
      <c r="D24" s="16">
        <v>189.61</v>
      </c>
      <c r="E24" s="22">
        <f t="shared" si="0"/>
        <v>167408.37548999998</v>
      </c>
      <c r="F24" s="2" t="s">
        <v>496</v>
      </c>
    </row>
    <row r="25" spans="1:6" ht="30">
      <c r="A25" s="14" t="s">
        <v>300</v>
      </c>
      <c r="B25" s="16" t="s">
        <v>296</v>
      </c>
      <c r="C25" s="16">
        <f>3*110</f>
        <v>330</v>
      </c>
      <c r="D25" s="16">
        <v>236.98</v>
      </c>
      <c r="E25" s="22">
        <f>C25*D25</f>
        <v>78203.4</v>
      </c>
      <c r="F25" s="2" t="s">
        <v>496</v>
      </c>
    </row>
    <row r="26" spans="1:6" ht="30">
      <c r="A26" s="14" t="s">
        <v>583</v>
      </c>
      <c r="B26" s="16" t="s">
        <v>296</v>
      </c>
      <c r="C26" s="16">
        <v>340</v>
      </c>
      <c r="D26" s="16">
        <f>23.8*1.18</f>
        <v>28.084</v>
      </c>
      <c r="E26" s="22">
        <f>C26*D26</f>
        <v>9548.56</v>
      </c>
      <c r="F26" s="2" t="s">
        <v>496</v>
      </c>
    </row>
    <row r="27" spans="1:6" s="30" customFormat="1" ht="15.75">
      <c r="A27" s="61" t="s">
        <v>81</v>
      </c>
      <c r="B27" s="38"/>
      <c r="C27" s="38"/>
      <c r="D27" s="38"/>
      <c r="E27" s="45">
        <f>SUM(E16:E26)</f>
        <v>1573253.8558899998</v>
      </c>
      <c r="F27" s="29"/>
    </row>
    <row r="28" spans="1:6" s="30" customFormat="1" ht="15.75">
      <c r="A28" s="89" t="s">
        <v>510</v>
      </c>
      <c r="B28" s="90"/>
      <c r="C28" s="90"/>
      <c r="D28" s="90"/>
      <c r="E28" s="90"/>
      <c r="F28" s="91"/>
    </row>
    <row r="29" spans="1:6" ht="30">
      <c r="A29" s="14" t="s">
        <v>301</v>
      </c>
      <c r="B29" s="16" t="s">
        <v>296</v>
      </c>
      <c r="C29" s="25">
        <f>0.85*6</f>
        <v>5.1</v>
      </c>
      <c r="D29" s="25">
        <f>E29/C29</f>
        <v>225.18039215686278</v>
      </c>
      <c r="E29" s="22">
        <v>1148.42</v>
      </c>
      <c r="F29" s="2" t="s">
        <v>496</v>
      </c>
    </row>
    <row r="30" spans="1:6" ht="30">
      <c r="A30" s="14" t="s">
        <v>306</v>
      </c>
      <c r="B30" s="16" t="s">
        <v>296</v>
      </c>
      <c r="C30" s="25">
        <f>3*6</f>
        <v>18</v>
      </c>
      <c r="D30" s="25">
        <v>213.68</v>
      </c>
      <c r="E30" s="22">
        <f>C30*D30</f>
        <v>3846.2400000000002</v>
      </c>
      <c r="F30" s="2" t="s">
        <v>496</v>
      </c>
    </row>
    <row r="31" spans="1:6" ht="15">
      <c r="A31" s="62" t="s">
        <v>67</v>
      </c>
      <c r="B31" s="37"/>
      <c r="C31" s="16">
        <f>3+1</f>
        <v>4</v>
      </c>
      <c r="D31" s="16">
        <v>3200</v>
      </c>
      <c r="E31" s="11">
        <f aca="true" t="shared" si="1" ref="E31:E36">C31*D31</f>
        <v>12800</v>
      </c>
      <c r="F31" s="3" t="s">
        <v>582</v>
      </c>
    </row>
    <row r="32" spans="1:6" ht="15">
      <c r="A32" s="62" t="s">
        <v>68</v>
      </c>
      <c r="B32" s="16" t="s">
        <v>287</v>
      </c>
      <c r="C32" s="16">
        <v>15</v>
      </c>
      <c r="D32" s="16">
        <v>300</v>
      </c>
      <c r="E32" s="11">
        <f t="shared" si="1"/>
        <v>4500</v>
      </c>
      <c r="F32" s="3" t="s">
        <v>582</v>
      </c>
    </row>
    <row r="33" spans="1:6" ht="30">
      <c r="A33" s="14" t="s">
        <v>522</v>
      </c>
      <c r="B33" s="16" t="s">
        <v>287</v>
      </c>
      <c r="C33" s="16">
        <v>10</v>
      </c>
      <c r="D33" s="16">
        <v>2000</v>
      </c>
      <c r="E33" s="11">
        <f t="shared" si="1"/>
        <v>20000</v>
      </c>
      <c r="F33" s="3" t="s">
        <v>582</v>
      </c>
    </row>
    <row r="34" spans="1:6" ht="15">
      <c r="A34" s="62" t="s">
        <v>69</v>
      </c>
      <c r="B34" s="16" t="s">
        <v>287</v>
      </c>
      <c r="C34" s="16">
        <v>7</v>
      </c>
      <c r="D34" s="16">
        <v>1000</v>
      </c>
      <c r="E34" s="11">
        <f t="shared" si="1"/>
        <v>7000</v>
      </c>
      <c r="F34" s="3" t="s">
        <v>582</v>
      </c>
    </row>
    <row r="35" spans="1:6" ht="32.25" customHeight="1">
      <c r="A35" s="14" t="s">
        <v>70</v>
      </c>
      <c r="B35" s="16" t="s">
        <v>501</v>
      </c>
      <c r="C35" s="15">
        <v>3</v>
      </c>
      <c r="D35" s="15">
        <f>5500+5500</f>
        <v>11000</v>
      </c>
      <c r="E35" s="11">
        <f t="shared" si="1"/>
        <v>33000</v>
      </c>
      <c r="F35" s="3" t="s">
        <v>582</v>
      </c>
    </row>
    <row r="36" spans="1:6" ht="30">
      <c r="A36" s="24" t="s">
        <v>71</v>
      </c>
      <c r="B36" s="3"/>
      <c r="C36" s="15">
        <f>21*2*3</f>
        <v>126</v>
      </c>
      <c r="D36" s="15">
        <v>40.16</v>
      </c>
      <c r="E36" s="11">
        <f t="shared" si="1"/>
        <v>5060.16</v>
      </c>
      <c r="F36" s="3" t="s">
        <v>582</v>
      </c>
    </row>
    <row r="37" spans="1:6" s="30" customFormat="1" ht="15.75">
      <c r="A37" s="61" t="s">
        <v>81</v>
      </c>
      <c r="B37" s="38"/>
      <c r="C37" s="38"/>
      <c r="D37" s="38"/>
      <c r="E37" s="28">
        <f>SUM(E31:E36)</f>
        <v>82360.16</v>
      </c>
      <c r="F37" s="31"/>
    </row>
    <row r="38" spans="1:6" s="32" customFormat="1" ht="15">
      <c r="A38" s="54" t="s">
        <v>511</v>
      </c>
      <c r="B38" s="55"/>
      <c r="C38" s="55"/>
      <c r="D38" s="55"/>
      <c r="E38" s="55"/>
      <c r="F38" s="56"/>
    </row>
    <row r="39" spans="1:6" ht="30">
      <c r="A39" s="14" t="s">
        <v>72</v>
      </c>
      <c r="B39" s="16" t="s">
        <v>487</v>
      </c>
      <c r="C39" s="15">
        <v>3</v>
      </c>
      <c r="D39" s="15">
        <v>3000</v>
      </c>
      <c r="E39" s="11">
        <f aca="true" t="shared" si="2" ref="E39:E46">C39*D39</f>
        <v>9000</v>
      </c>
      <c r="F39" s="3" t="s">
        <v>582</v>
      </c>
    </row>
    <row r="40" spans="1:6" ht="15">
      <c r="A40" s="62" t="s">
        <v>73</v>
      </c>
      <c r="B40" s="16"/>
      <c r="C40" s="16"/>
      <c r="D40" s="16"/>
      <c r="E40" s="11">
        <v>5000</v>
      </c>
      <c r="F40" s="3" t="s">
        <v>582</v>
      </c>
    </row>
    <row r="41" spans="1:6" ht="15">
      <c r="A41" s="62" t="s">
        <v>500</v>
      </c>
      <c r="B41" s="16" t="s">
        <v>501</v>
      </c>
      <c r="C41" s="16">
        <v>3</v>
      </c>
      <c r="D41" s="16">
        <v>3480</v>
      </c>
      <c r="E41" s="11">
        <f t="shared" si="2"/>
        <v>10440</v>
      </c>
      <c r="F41" s="3" t="s">
        <v>582</v>
      </c>
    </row>
    <row r="42" spans="1:6" ht="17.25" customHeight="1">
      <c r="A42" s="62" t="s">
        <v>74</v>
      </c>
      <c r="B42" s="16" t="s">
        <v>287</v>
      </c>
      <c r="C42" s="16">
        <v>1</v>
      </c>
      <c r="D42" s="16">
        <v>1649.6</v>
      </c>
      <c r="E42" s="11">
        <f t="shared" si="2"/>
        <v>1649.6</v>
      </c>
      <c r="F42" s="3" t="s">
        <v>582</v>
      </c>
    </row>
    <row r="43" spans="1:6" ht="30">
      <c r="A43" s="14" t="s">
        <v>503</v>
      </c>
      <c r="B43" s="16" t="s">
        <v>502</v>
      </c>
      <c r="C43" s="16">
        <v>90</v>
      </c>
      <c r="D43" s="16">
        <v>14.86</v>
      </c>
      <c r="E43" s="11">
        <f t="shared" si="2"/>
        <v>1337.3999999999999</v>
      </c>
      <c r="F43" s="3" t="s">
        <v>582</v>
      </c>
    </row>
    <row r="44" spans="1:6" ht="15">
      <c r="A44" s="14" t="s">
        <v>75</v>
      </c>
      <c r="B44" s="16" t="s">
        <v>487</v>
      </c>
      <c r="C44" s="16">
        <v>1</v>
      </c>
      <c r="D44" s="16">
        <v>10405.2</v>
      </c>
      <c r="E44" s="11">
        <f t="shared" si="2"/>
        <v>10405.2</v>
      </c>
      <c r="F44" s="3" t="s">
        <v>582</v>
      </c>
    </row>
    <row r="45" spans="1:6" ht="30">
      <c r="A45" s="14" t="s">
        <v>76</v>
      </c>
      <c r="B45" s="16" t="s">
        <v>488</v>
      </c>
      <c r="C45" s="16">
        <v>1</v>
      </c>
      <c r="D45" s="16">
        <v>13000</v>
      </c>
      <c r="E45" s="11">
        <f t="shared" si="2"/>
        <v>13000</v>
      </c>
      <c r="F45" s="3" t="s">
        <v>582</v>
      </c>
    </row>
    <row r="46" spans="1:6" ht="45">
      <c r="A46" s="14" t="s">
        <v>77</v>
      </c>
      <c r="B46" s="16" t="s">
        <v>488</v>
      </c>
      <c r="C46" s="16">
        <v>1</v>
      </c>
      <c r="D46" s="16">
        <v>2500</v>
      </c>
      <c r="E46" s="11">
        <f t="shared" si="2"/>
        <v>2500</v>
      </c>
      <c r="F46" s="3" t="s">
        <v>582</v>
      </c>
    </row>
    <row r="47" spans="1:6" s="30" customFormat="1" ht="15.75">
      <c r="A47" s="61" t="s">
        <v>81</v>
      </c>
      <c r="B47" s="38"/>
      <c r="C47" s="38"/>
      <c r="D47" s="38"/>
      <c r="E47" s="28">
        <f>SUM(E39:E46)</f>
        <v>53332.2</v>
      </c>
      <c r="F47" s="31"/>
    </row>
    <row r="48" spans="1:9" ht="15">
      <c r="A48" s="86" t="s">
        <v>517</v>
      </c>
      <c r="B48" s="87"/>
      <c r="C48" s="87"/>
      <c r="D48" s="87"/>
      <c r="E48" s="87"/>
      <c r="F48" s="88"/>
      <c r="G48" s="17"/>
      <c r="H48" s="18"/>
      <c r="I48" s="18"/>
    </row>
    <row r="49" spans="1:9" ht="15">
      <c r="A49" s="63" t="s">
        <v>82</v>
      </c>
      <c r="B49" s="33" t="s">
        <v>283</v>
      </c>
      <c r="C49" s="34">
        <v>2</v>
      </c>
      <c r="D49" s="35">
        <f>E49/C49</f>
        <v>47.5</v>
      </c>
      <c r="E49" s="22">
        <v>95</v>
      </c>
      <c r="F49" s="3" t="s">
        <v>582</v>
      </c>
      <c r="G49" s="19"/>
      <c r="H49" s="20"/>
      <c r="I49" s="20"/>
    </row>
    <row r="50" spans="1:9" ht="15">
      <c r="A50" s="63" t="s">
        <v>83</v>
      </c>
      <c r="B50" s="33" t="s">
        <v>284</v>
      </c>
      <c r="C50" s="34">
        <v>6</v>
      </c>
      <c r="D50" s="35">
        <f aca="true" t="shared" si="3" ref="D50:D113">E50/C50</f>
        <v>20.55666666666667</v>
      </c>
      <c r="E50" s="22">
        <v>123.34</v>
      </c>
      <c r="F50" s="3" t="s">
        <v>582</v>
      </c>
      <c r="G50" s="19"/>
      <c r="H50" s="20"/>
      <c r="I50" s="20"/>
    </row>
    <row r="51" spans="1:9" ht="15">
      <c r="A51" s="63" t="s">
        <v>84</v>
      </c>
      <c r="B51" s="33" t="s">
        <v>283</v>
      </c>
      <c r="C51" s="34">
        <v>10</v>
      </c>
      <c r="D51" s="35">
        <f t="shared" si="3"/>
        <v>116.24300000000001</v>
      </c>
      <c r="E51" s="22">
        <v>1162.43</v>
      </c>
      <c r="F51" s="3" t="s">
        <v>582</v>
      </c>
      <c r="G51" s="19"/>
      <c r="H51" s="20"/>
      <c r="I51" s="20"/>
    </row>
    <row r="52" spans="1:9" ht="15">
      <c r="A52" s="63" t="s">
        <v>85</v>
      </c>
      <c r="B52" s="33" t="s">
        <v>284</v>
      </c>
      <c r="C52" s="34">
        <v>30</v>
      </c>
      <c r="D52" s="35">
        <f t="shared" si="3"/>
        <v>19.166666666666668</v>
      </c>
      <c r="E52" s="22">
        <v>575</v>
      </c>
      <c r="F52" s="3" t="s">
        <v>582</v>
      </c>
      <c r="G52" s="19"/>
      <c r="H52" s="20"/>
      <c r="I52" s="20"/>
    </row>
    <row r="53" spans="1:9" ht="15">
      <c r="A53" s="63" t="s">
        <v>86</v>
      </c>
      <c r="B53" s="33" t="s">
        <v>284</v>
      </c>
      <c r="C53" s="34">
        <v>20</v>
      </c>
      <c r="D53" s="35">
        <f t="shared" si="3"/>
        <v>1.5525</v>
      </c>
      <c r="E53" s="22">
        <v>31.05</v>
      </c>
      <c r="F53" s="3" t="s">
        <v>582</v>
      </c>
      <c r="G53" s="19"/>
      <c r="H53" s="20"/>
      <c r="I53" s="20"/>
    </row>
    <row r="54" spans="1:9" ht="15">
      <c r="A54" s="63" t="s">
        <v>87</v>
      </c>
      <c r="B54" s="33" t="s">
        <v>283</v>
      </c>
      <c r="C54" s="34">
        <v>55</v>
      </c>
      <c r="D54" s="35">
        <f t="shared" si="3"/>
        <v>14.85290909090909</v>
      </c>
      <c r="E54" s="22">
        <v>816.91</v>
      </c>
      <c r="F54" s="3" t="s">
        <v>582</v>
      </c>
      <c r="G54" s="19"/>
      <c r="H54" s="20"/>
      <c r="I54" s="20"/>
    </row>
    <row r="55" spans="1:9" ht="15">
      <c r="A55" s="63" t="s">
        <v>88</v>
      </c>
      <c r="B55" s="33" t="s">
        <v>283</v>
      </c>
      <c r="C55" s="34">
        <v>52</v>
      </c>
      <c r="D55" s="35">
        <f t="shared" si="3"/>
        <v>19.274615384615384</v>
      </c>
      <c r="E55" s="22">
        <v>1002.28</v>
      </c>
      <c r="F55" s="3" t="s">
        <v>582</v>
      </c>
      <c r="G55" s="19"/>
      <c r="H55" s="20"/>
      <c r="I55" s="20"/>
    </row>
    <row r="56" spans="1:9" ht="15">
      <c r="A56" s="63" t="s">
        <v>89</v>
      </c>
      <c r="B56" s="33" t="s">
        <v>283</v>
      </c>
      <c r="C56" s="34">
        <v>7</v>
      </c>
      <c r="D56" s="35">
        <f t="shared" si="3"/>
        <v>17.5</v>
      </c>
      <c r="E56" s="22">
        <v>122.5</v>
      </c>
      <c r="F56" s="3" t="s">
        <v>582</v>
      </c>
      <c r="G56" s="19"/>
      <c r="H56" s="20"/>
      <c r="I56" s="20"/>
    </row>
    <row r="57" spans="1:9" ht="15">
      <c r="A57" s="63" t="s">
        <v>90</v>
      </c>
      <c r="B57" s="33" t="s">
        <v>285</v>
      </c>
      <c r="C57" s="34">
        <v>2</v>
      </c>
      <c r="D57" s="35">
        <f t="shared" si="3"/>
        <v>17</v>
      </c>
      <c r="E57" s="22">
        <v>34</v>
      </c>
      <c r="F57" s="3" t="s">
        <v>582</v>
      </c>
      <c r="G57" s="19"/>
      <c r="H57" s="20"/>
      <c r="I57" s="20"/>
    </row>
    <row r="58" spans="1:9" ht="15">
      <c r="A58" s="63" t="s">
        <v>91</v>
      </c>
      <c r="B58" s="33" t="s">
        <v>283</v>
      </c>
      <c r="C58" s="34">
        <v>18</v>
      </c>
      <c r="D58" s="35">
        <f t="shared" si="3"/>
        <v>26.111666666666665</v>
      </c>
      <c r="E58" s="22">
        <v>470.01</v>
      </c>
      <c r="F58" s="3" t="s">
        <v>582</v>
      </c>
      <c r="G58" s="19"/>
      <c r="H58" s="20"/>
      <c r="I58" s="20"/>
    </row>
    <row r="59" spans="1:9" ht="15">
      <c r="A59" s="63" t="s">
        <v>92</v>
      </c>
      <c r="B59" s="33" t="s">
        <v>283</v>
      </c>
      <c r="C59" s="34">
        <v>1</v>
      </c>
      <c r="D59" s="35">
        <f t="shared" si="3"/>
        <v>54.39</v>
      </c>
      <c r="E59" s="22">
        <v>54.39</v>
      </c>
      <c r="F59" s="3" t="s">
        <v>582</v>
      </c>
      <c r="G59" s="19"/>
      <c r="H59" s="20"/>
      <c r="I59" s="20"/>
    </row>
    <row r="60" spans="1:9" ht="15">
      <c r="A60" s="63" t="s">
        <v>93</v>
      </c>
      <c r="B60" s="33" t="s">
        <v>284</v>
      </c>
      <c r="C60" s="34">
        <v>30</v>
      </c>
      <c r="D60" s="35">
        <f t="shared" si="3"/>
        <v>0.8976666666666666</v>
      </c>
      <c r="E60" s="22">
        <v>26.93</v>
      </c>
      <c r="F60" s="3" t="s">
        <v>582</v>
      </c>
      <c r="G60" s="19"/>
      <c r="H60" s="20"/>
      <c r="I60" s="20"/>
    </row>
    <row r="61" spans="1:9" ht="15">
      <c r="A61" s="63" t="s">
        <v>94</v>
      </c>
      <c r="B61" s="33" t="s">
        <v>283</v>
      </c>
      <c r="C61" s="34">
        <v>1</v>
      </c>
      <c r="D61" s="35">
        <f t="shared" si="3"/>
        <v>6.69</v>
      </c>
      <c r="E61" s="22">
        <v>6.69</v>
      </c>
      <c r="F61" s="3" t="s">
        <v>582</v>
      </c>
      <c r="G61" s="19"/>
      <c r="H61" s="20"/>
      <c r="I61" s="20"/>
    </row>
    <row r="62" spans="1:9" ht="15">
      <c r="A62" s="63" t="s">
        <v>95</v>
      </c>
      <c r="B62" s="33" t="s">
        <v>283</v>
      </c>
      <c r="C62" s="34">
        <v>1</v>
      </c>
      <c r="D62" s="35">
        <f t="shared" si="3"/>
        <v>61.75</v>
      </c>
      <c r="E62" s="22">
        <v>61.75</v>
      </c>
      <c r="F62" s="3" t="s">
        <v>582</v>
      </c>
      <c r="G62" s="19"/>
      <c r="H62" s="20"/>
      <c r="I62" s="20"/>
    </row>
    <row r="63" spans="1:9" ht="30">
      <c r="A63" s="63" t="s">
        <v>96</v>
      </c>
      <c r="B63" s="33" t="s">
        <v>286</v>
      </c>
      <c r="C63" s="34">
        <v>10</v>
      </c>
      <c r="D63" s="35">
        <f t="shared" si="3"/>
        <v>6.8</v>
      </c>
      <c r="E63" s="22">
        <v>68</v>
      </c>
      <c r="F63" s="3" t="s">
        <v>582</v>
      </c>
      <c r="G63" s="19"/>
      <c r="H63" s="20"/>
      <c r="I63" s="20"/>
    </row>
    <row r="64" spans="1:9" ht="15">
      <c r="A64" s="63" t="s">
        <v>97</v>
      </c>
      <c r="B64" s="33" t="s">
        <v>284</v>
      </c>
      <c r="C64" s="34">
        <v>100</v>
      </c>
      <c r="D64" s="35">
        <f t="shared" si="3"/>
        <v>8.7</v>
      </c>
      <c r="E64" s="22">
        <v>870</v>
      </c>
      <c r="F64" s="3" t="s">
        <v>582</v>
      </c>
      <c r="G64" s="19"/>
      <c r="H64" s="20"/>
      <c r="I64" s="20"/>
    </row>
    <row r="65" spans="1:9" ht="15">
      <c r="A65" s="63" t="s">
        <v>98</v>
      </c>
      <c r="B65" s="33" t="s">
        <v>283</v>
      </c>
      <c r="C65" s="34">
        <v>35</v>
      </c>
      <c r="D65" s="35">
        <f t="shared" si="3"/>
        <v>160.0797142857143</v>
      </c>
      <c r="E65" s="22">
        <v>5602.79</v>
      </c>
      <c r="F65" s="3" t="s">
        <v>582</v>
      </c>
      <c r="G65" s="19"/>
      <c r="H65" s="20"/>
      <c r="I65" s="20"/>
    </row>
    <row r="66" spans="1:9" ht="15">
      <c r="A66" s="63" t="s">
        <v>99</v>
      </c>
      <c r="B66" s="33" t="s">
        <v>283</v>
      </c>
      <c r="C66" s="34">
        <v>8</v>
      </c>
      <c r="D66" s="35">
        <f t="shared" si="3"/>
        <v>8.32875</v>
      </c>
      <c r="E66" s="22">
        <v>66.63</v>
      </c>
      <c r="F66" s="3" t="s">
        <v>582</v>
      </c>
      <c r="G66" s="19"/>
      <c r="H66" s="20"/>
      <c r="I66" s="20"/>
    </row>
    <row r="67" spans="1:9" ht="15">
      <c r="A67" s="63" t="s">
        <v>100</v>
      </c>
      <c r="B67" s="33" t="s">
        <v>283</v>
      </c>
      <c r="C67" s="34">
        <v>2</v>
      </c>
      <c r="D67" s="35">
        <f t="shared" si="3"/>
        <v>130.25</v>
      </c>
      <c r="E67" s="22">
        <v>260.5</v>
      </c>
      <c r="F67" s="3" t="s">
        <v>582</v>
      </c>
      <c r="G67" s="19"/>
      <c r="H67" s="20"/>
      <c r="I67" s="20"/>
    </row>
    <row r="68" spans="1:9" ht="15">
      <c r="A68" s="63" t="s">
        <v>101</v>
      </c>
      <c r="B68" s="33" t="s">
        <v>285</v>
      </c>
      <c r="C68" s="34">
        <v>9</v>
      </c>
      <c r="D68" s="35">
        <f t="shared" si="3"/>
        <v>17.462222222222223</v>
      </c>
      <c r="E68" s="22">
        <v>157.16</v>
      </c>
      <c r="F68" s="3" t="s">
        <v>582</v>
      </c>
      <c r="G68" s="19"/>
      <c r="H68" s="20"/>
      <c r="I68" s="20"/>
    </row>
    <row r="69" spans="1:9" ht="15">
      <c r="A69" s="63" t="s">
        <v>102</v>
      </c>
      <c r="B69" s="33" t="s">
        <v>285</v>
      </c>
      <c r="C69" s="34">
        <v>14</v>
      </c>
      <c r="D69" s="35">
        <f t="shared" si="3"/>
        <v>326.86857142857144</v>
      </c>
      <c r="E69" s="22">
        <v>4576.16</v>
      </c>
      <c r="F69" s="3" t="s">
        <v>582</v>
      </c>
      <c r="G69" s="19"/>
      <c r="H69" s="20"/>
      <c r="I69" s="20"/>
    </row>
    <row r="70" spans="1:9" ht="15">
      <c r="A70" s="63" t="s">
        <v>103</v>
      </c>
      <c r="B70" s="33" t="s">
        <v>284</v>
      </c>
      <c r="C70" s="34">
        <v>90</v>
      </c>
      <c r="D70" s="35">
        <f t="shared" si="3"/>
        <v>0.9199999999999999</v>
      </c>
      <c r="E70" s="22">
        <v>82.8</v>
      </c>
      <c r="F70" s="3" t="s">
        <v>582</v>
      </c>
      <c r="G70" s="19"/>
      <c r="H70" s="20"/>
      <c r="I70" s="20"/>
    </row>
    <row r="71" spans="1:9" ht="15">
      <c r="A71" s="63" t="s">
        <v>104</v>
      </c>
      <c r="B71" s="33" t="s">
        <v>284</v>
      </c>
      <c r="C71" s="34">
        <v>20</v>
      </c>
      <c r="D71" s="35">
        <f t="shared" si="3"/>
        <v>0.46950000000000003</v>
      </c>
      <c r="E71" s="22">
        <v>9.39</v>
      </c>
      <c r="F71" s="3" t="s">
        <v>582</v>
      </c>
      <c r="G71" s="19"/>
      <c r="H71" s="20"/>
      <c r="I71" s="20"/>
    </row>
    <row r="72" spans="1:9" ht="15">
      <c r="A72" s="63" t="s">
        <v>105</v>
      </c>
      <c r="B72" s="33" t="s">
        <v>283</v>
      </c>
      <c r="C72" s="34">
        <v>1</v>
      </c>
      <c r="D72" s="35">
        <f t="shared" si="3"/>
        <v>349</v>
      </c>
      <c r="E72" s="22">
        <v>349</v>
      </c>
      <c r="F72" s="3" t="s">
        <v>582</v>
      </c>
      <c r="G72" s="19"/>
      <c r="H72" s="20"/>
      <c r="I72" s="20"/>
    </row>
    <row r="73" spans="1:9" ht="15">
      <c r="A73" s="63" t="s">
        <v>106</v>
      </c>
      <c r="B73" s="33" t="s">
        <v>283</v>
      </c>
      <c r="C73" s="34">
        <v>1</v>
      </c>
      <c r="D73" s="35">
        <f t="shared" si="3"/>
        <v>142.25</v>
      </c>
      <c r="E73" s="22">
        <v>142.25</v>
      </c>
      <c r="F73" s="3" t="s">
        <v>582</v>
      </c>
      <c r="G73" s="19"/>
      <c r="H73" s="20"/>
      <c r="I73" s="20"/>
    </row>
    <row r="74" spans="1:9" ht="15">
      <c r="A74" s="63" t="s">
        <v>107</v>
      </c>
      <c r="B74" s="33" t="s">
        <v>285</v>
      </c>
      <c r="C74" s="34">
        <v>1</v>
      </c>
      <c r="D74" s="35">
        <f t="shared" si="3"/>
        <v>43.67</v>
      </c>
      <c r="E74" s="22">
        <v>43.67</v>
      </c>
      <c r="F74" s="3" t="s">
        <v>582</v>
      </c>
      <c r="G74" s="19"/>
      <c r="H74" s="20"/>
      <c r="I74" s="20"/>
    </row>
    <row r="75" spans="1:9" ht="15">
      <c r="A75" s="63" t="s">
        <v>108</v>
      </c>
      <c r="B75" s="33" t="s">
        <v>283</v>
      </c>
      <c r="C75" s="34">
        <v>1</v>
      </c>
      <c r="D75" s="35">
        <f t="shared" si="3"/>
        <v>155</v>
      </c>
      <c r="E75" s="22">
        <v>155</v>
      </c>
      <c r="F75" s="3" t="s">
        <v>582</v>
      </c>
      <c r="G75" s="19"/>
      <c r="H75" s="20"/>
      <c r="I75" s="20"/>
    </row>
    <row r="76" spans="1:9" ht="15">
      <c r="A76" s="63" t="s">
        <v>109</v>
      </c>
      <c r="B76" s="33" t="s">
        <v>287</v>
      </c>
      <c r="C76" s="34">
        <v>39</v>
      </c>
      <c r="D76" s="35">
        <f t="shared" si="3"/>
        <v>23.336410256410257</v>
      </c>
      <c r="E76" s="22">
        <v>910.12</v>
      </c>
      <c r="F76" s="3" t="s">
        <v>582</v>
      </c>
      <c r="G76" s="19"/>
      <c r="H76" s="20"/>
      <c r="I76" s="20"/>
    </row>
    <row r="77" spans="1:9" ht="15">
      <c r="A77" s="63" t="s">
        <v>110</v>
      </c>
      <c r="B77" s="33" t="s">
        <v>287</v>
      </c>
      <c r="C77" s="34">
        <v>1</v>
      </c>
      <c r="D77" s="35">
        <f t="shared" si="3"/>
        <v>6</v>
      </c>
      <c r="E77" s="22">
        <v>6</v>
      </c>
      <c r="F77" s="3" t="s">
        <v>582</v>
      </c>
      <c r="G77" s="19"/>
      <c r="H77" s="20"/>
      <c r="I77" s="20"/>
    </row>
    <row r="78" spans="1:9" ht="15">
      <c r="A78" s="63" t="s">
        <v>111</v>
      </c>
      <c r="B78" s="33" t="s">
        <v>287</v>
      </c>
      <c r="C78" s="34">
        <v>1</v>
      </c>
      <c r="D78" s="35">
        <f t="shared" si="3"/>
        <v>5.5</v>
      </c>
      <c r="E78" s="22">
        <v>5.5</v>
      </c>
      <c r="F78" s="3" t="s">
        <v>582</v>
      </c>
      <c r="G78" s="19"/>
      <c r="H78" s="20"/>
      <c r="I78" s="20"/>
    </row>
    <row r="79" spans="1:9" ht="15">
      <c r="A79" s="63" t="s">
        <v>112</v>
      </c>
      <c r="B79" s="33" t="s">
        <v>287</v>
      </c>
      <c r="C79" s="34">
        <v>1</v>
      </c>
      <c r="D79" s="35">
        <f t="shared" si="3"/>
        <v>8.5</v>
      </c>
      <c r="E79" s="22">
        <v>8.5</v>
      </c>
      <c r="F79" s="3" t="s">
        <v>582</v>
      </c>
      <c r="G79" s="19"/>
      <c r="H79" s="20"/>
      <c r="I79" s="20"/>
    </row>
    <row r="80" spans="1:9" ht="15">
      <c r="A80" s="63" t="s">
        <v>113</v>
      </c>
      <c r="B80" s="33" t="s">
        <v>287</v>
      </c>
      <c r="C80" s="34">
        <v>1</v>
      </c>
      <c r="D80" s="35">
        <f t="shared" si="3"/>
        <v>9</v>
      </c>
      <c r="E80" s="22">
        <v>9</v>
      </c>
      <c r="F80" s="3" t="s">
        <v>582</v>
      </c>
      <c r="G80" s="19"/>
      <c r="H80" s="20"/>
      <c r="I80" s="20"/>
    </row>
    <row r="81" spans="1:9" ht="15">
      <c r="A81" s="63" t="s">
        <v>114</v>
      </c>
      <c r="B81" s="33" t="s">
        <v>287</v>
      </c>
      <c r="C81" s="34">
        <v>1</v>
      </c>
      <c r="D81" s="35">
        <f t="shared" si="3"/>
        <v>7.5</v>
      </c>
      <c r="E81" s="22">
        <v>7.5</v>
      </c>
      <c r="F81" s="3" t="s">
        <v>582</v>
      </c>
      <c r="G81" s="19"/>
      <c r="H81" s="20"/>
      <c r="I81" s="20"/>
    </row>
    <row r="82" spans="1:9" ht="15">
      <c r="A82" s="63" t="s">
        <v>115</v>
      </c>
      <c r="B82" s="33" t="s">
        <v>287</v>
      </c>
      <c r="C82" s="34">
        <v>1</v>
      </c>
      <c r="D82" s="35">
        <f t="shared" si="3"/>
        <v>9.5</v>
      </c>
      <c r="E82" s="22">
        <v>9.5</v>
      </c>
      <c r="F82" s="3" t="s">
        <v>582</v>
      </c>
      <c r="G82" s="19"/>
      <c r="H82" s="20"/>
      <c r="I82" s="20"/>
    </row>
    <row r="83" spans="1:9" ht="15">
      <c r="A83" s="63" t="s">
        <v>116</v>
      </c>
      <c r="B83" s="33" t="s">
        <v>287</v>
      </c>
      <c r="C83" s="34">
        <v>1</v>
      </c>
      <c r="D83" s="35">
        <f t="shared" si="3"/>
        <v>23.34</v>
      </c>
      <c r="E83" s="22">
        <v>23.34</v>
      </c>
      <c r="F83" s="3" t="s">
        <v>582</v>
      </c>
      <c r="G83" s="19"/>
      <c r="H83" s="20"/>
      <c r="I83" s="20"/>
    </row>
    <row r="84" spans="1:9" ht="15">
      <c r="A84" s="63" t="s">
        <v>117</v>
      </c>
      <c r="B84" s="33" t="s">
        <v>283</v>
      </c>
      <c r="C84" s="34">
        <v>2</v>
      </c>
      <c r="D84" s="35">
        <f t="shared" si="3"/>
        <v>59.335</v>
      </c>
      <c r="E84" s="22">
        <v>118.67</v>
      </c>
      <c r="F84" s="3" t="s">
        <v>582</v>
      </c>
      <c r="G84" s="19"/>
      <c r="H84" s="20"/>
      <c r="I84" s="20"/>
    </row>
    <row r="85" spans="1:9" ht="15">
      <c r="A85" s="63" t="s">
        <v>118</v>
      </c>
      <c r="B85" s="33" t="s">
        <v>283</v>
      </c>
      <c r="C85" s="34">
        <v>10</v>
      </c>
      <c r="D85" s="35">
        <f t="shared" si="3"/>
        <v>10.411</v>
      </c>
      <c r="E85" s="22">
        <v>104.11</v>
      </c>
      <c r="F85" s="3" t="s">
        <v>582</v>
      </c>
      <c r="G85" s="19"/>
      <c r="H85" s="20"/>
      <c r="I85" s="20"/>
    </row>
    <row r="86" spans="1:9" ht="15">
      <c r="A86" s="63" t="s">
        <v>119</v>
      </c>
      <c r="B86" s="33" t="s">
        <v>283</v>
      </c>
      <c r="C86" s="34">
        <v>24</v>
      </c>
      <c r="D86" s="35">
        <f t="shared" si="3"/>
        <v>8.904166666666667</v>
      </c>
      <c r="E86" s="22">
        <v>213.7</v>
      </c>
      <c r="F86" s="3" t="s">
        <v>582</v>
      </c>
      <c r="G86" s="19"/>
      <c r="H86" s="20"/>
      <c r="I86" s="20"/>
    </row>
    <row r="87" spans="1:9" ht="15">
      <c r="A87" s="63" t="s">
        <v>120</v>
      </c>
      <c r="B87" s="33" t="s">
        <v>285</v>
      </c>
      <c r="C87" s="34">
        <v>2</v>
      </c>
      <c r="D87" s="35">
        <f t="shared" si="3"/>
        <v>71.3</v>
      </c>
      <c r="E87" s="22">
        <v>142.6</v>
      </c>
      <c r="F87" s="3" t="s">
        <v>582</v>
      </c>
      <c r="G87" s="19"/>
      <c r="H87" s="20"/>
      <c r="I87" s="20"/>
    </row>
    <row r="88" spans="1:9" ht="15">
      <c r="A88" s="63" t="s">
        <v>121</v>
      </c>
      <c r="B88" s="33" t="s">
        <v>285</v>
      </c>
      <c r="C88" s="34">
        <v>4</v>
      </c>
      <c r="D88" s="35">
        <f t="shared" si="3"/>
        <v>40.5</v>
      </c>
      <c r="E88" s="22">
        <v>162</v>
      </c>
      <c r="F88" s="3" t="s">
        <v>582</v>
      </c>
      <c r="G88" s="19"/>
      <c r="H88" s="20"/>
      <c r="I88" s="20"/>
    </row>
    <row r="89" spans="1:9" ht="15">
      <c r="A89" s="63" t="s">
        <v>122</v>
      </c>
      <c r="B89" s="33" t="s">
        <v>285</v>
      </c>
      <c r="C89" s="34">
        <v>2</v>
      </c>
      <c r="D89" s="35">
        <f t="shared" si="3"/>
        <v>16.6</v>
      </c>
      <c r="E89" s="22">
        <v>33.2</v>
      </c>
      <c r="F89" s="3" t="s">
        <v>582</v>
      </c>
      <c r="G89" s="19"/>
      <c r="H89" s="20"/>
      <c r="I89" s="20"/>
    </row>
    <row r="90" spans="1:9" ht="15">
      <c r="A90" s="63" t="s">
        <v>123</v>
      </c>
      <c r="B90" s="33" t="s">
        <v>283</v>
      </c>
      <c r="C90" s="34">
        <v>15</v>
      </c>
      <c r="D90" s="35">
        <f t="shared" si="3"/>
        <v>22.30933333333333</v>
      </c>
      <c r="E90" s="22">
        <v>334.64</v>
      </c>
      <c r="F90" s="3" t="s">
        <v>582</v>
      </c>
      <c r="G90" s="19"/>
      <c r="H90" s="20"/>
      <c r="I90" s="20"/>
    </row>
    <row r="91" spans="1:9" ht="15">
      <c r="A91" s="63" t="s">
        <v>124</v>
      </c>
      <c r="B91" s="33" t="s">
        <v>285</v>
      </c>
      <c r="C91" s="34">
        <v>1</v>
      </c>
      <c r="D91" s="35">
        <f t="shared" si="3"/>
        <v>81.5</v>
      </c>
      <c r="E91" s="22">
        <v>81.5</v>
      </c>
      <c r="F91" s="3" t="s">
        <v>582</v>
      </c>
      <c r="G91" s="19"/>
      <c r="H91" s="20"/>
      <c r="I91" s="20"/>
    </row>
    <row r="92" spans="1:9" ht="15">
      <c r="A92" s="63" t="s">
        <v>125</v>
      </c>
      <c r="B92" s="33" t="s">
        <v>283</v>
      </c>
      <c r="C92" s="34">
        <v>4</v>
      </c>
      <c r="D92" s="35">
        <f t="shared" si="3"/>
        <v>35.4675</v>
      </c>
      <c r="E92" s="22">
        <v>141.87</v>
      </c>
      <c r="F92" s="3" t="s">
        <v>582</v>
      </c>
      <c r="G92" s="19"/>
      <c r="H92" s="20"/>
      <c r="I92" s="20"/>
    </row>
    <row r="93" spans="1:9" ht="15">
      <c r="A93" s="63" t="s">
        <v>126</v>
      </c>
      <c r="B93" s="33" t="s">
        <v>283</v>
      </c>
      <c r="C93" s="34">
        <v>1</v>
      </c>
      <c r="D93" s="35">
        <f t="shared" si="3"/>
        <v>26</v>
      </c>
      <c r="E93" s="22">
        <v>26</v>
      </c>
      <c r="F93" s="3" t="s">
        <v>582</v>
      </c>
      <c r="G93" s="19"/>
      <c r="H93" s="20"/>
      <c r="I93" s="20"/>
    </row>
    <row r="94" spans="1:9" ht="15">
      <c r="A94" s="63" t="s">
        <v>127</v>
      </c>
      <c r="B94" s="33" t="s">
        <v>283</v>
      </c>
      <c r="C94" s="34">
        <v>6</v>
      </c>
      <c r="D94" s="35">
        <f t="shared" si="3"/>
        <v>42.88833333333333</v>
      </c>
      <c r="E94" s="22">
        <v>257.33</v>
      </c>
      <c r="F94" s="3" t="s">
        <v>582</v>
      </c>
      <c r="G94" s="19"/>
      <c r="H94" s="20"/>
      <c r="I94" s="20"/>
    </row>
    <row r="95" spans="1:9" ht="15">
      <c r="A95" s="63" t="s">
        <v>128</v>
      </c>
      <c r="B95" s="33" t="s">
        <v>284</v>
      </c>
      <c r="C95" s="34">
        <v>100</v>
      </c>
      <c r="D95" s="35">
        <f t="shared" si="3"/>
        <v>1.3156999999999999</v>
      </c>
      <c r="E95" s="22">
        <v>131.57</v>
      </c>
      <c r="F95" s="3" t="s">
        <v>582</v>
      </c>
      <c r="G95" s="19"/>
      <c r="H95" s="20"/>
      <c r="I95" s="20"/>
    </row>
    <row r="96" spans="1:9" ht="30">
      <c r="A96" s="63" t="s">
        <v>129</v>
      </c>
      <c r="B96" s="33" t="s">
        <v>283</v>
      </c>
      <c r="C96" s="34">
        <v>3</v>
      </c>
      <c r="D96" s="35">
        <f t="shared" si="3"/>
        <v>229.33333333333334</v>
      </c>
      <c r="E96" s="22">
        <v>688</v>
      </c>
      <c r="F96" s="3" t="s">
        <v>582</v>
      </c>
      <c r="G96" s="19"/>
      <c r="H96" s="20"/>
      <c r="I96" s="20"/>
    </row>
    <row r="97" spans="1:9" ht="15">
      <c r="A97" s="63" t="s">
        <v>130</v>
      </c>
      <c r="B97" s="33" t="s">
        <v>283</v>
      </c>
      <c r="C97" s="34">
        <v>11</v>
      </c>
      <c r="D97" s="35">
        <f t="shared" si="3"/>
        <v>31.181818181818183</v>
      </c>
      <c r="E97" s="22">
        <v>343</v>
      </c>
      <c r="F97" s="3" t="s">
        <v>582</v>
      </c>
      <c r="G97" s="19"/>
      <c r="H97" s="20"/>
      <c r="I97" s="20"/>
    </row>
    <row r="98" spans="1:9" ht="15">
      <c r="A98" s="63" t="s">
        <v>131</v>
      </c>
      <c r="B98" s="33" t="s">
        <v>289</v>
      </c>
      <c r="C98" s="34">
        <v>3</v>
      </c>
      <c r="D98" s="35">
        <f t="shared" si="3"/>
        <v>25</v>
      </c>
      <c r="E98" s="22">
        <v>75</v>
      </c>
      <c r="F98" s="3" t="s">
        <v>582</v>
      </c>
      <c r="G98" s="19"/>
      <c r="H98" s="20"/>
      <c r="I98" s="20"/>
    </row>
    <row r="99" spans="1:9" ht="15">
      <c r="A99" s="63" t="s">
        <v>132</v>
      </c>
      <c r="B99" s="33" t="s">
        <v>283</v>
      </c>
      <c r="C99" s="34">
        <v>5</v>
      </c>
      <c r="D99" s="35">
        <f t="shared" si="3"/>
        <v>30.182</v>
      </c>
      <c r="E99" s="22">
        <v>150.91</v>
      </c>
      <c r="F99" s="3" t="s">
        <v>582</v>
      </c>
      <c r="G99" s="19"/>
      <c r="H99" s="20"/>
      <c r="I99" s="20"/>
    </row>
    <row r="100" spans="1:9" ht="15">
      <c r="A100" s="63" t="s">
        <v>133</v>
      </c>
      <c r="B100" s="33" t="s">
        <v>283</v>
      </c>
      <c r="C100" s="34">
        <v>3</v>
      </c>
      <c r="D100" s="35">
        <f t="shared" si="3"/>
        <v>31</v>
      </c>
      <c r="E100" s="22">
        <v>93</v>
      </c>
      <c r="F100" s="3" t="s">
        <v>582</v>
      </c>
      <c r="G100" s="19"/>
      <c r="H100" s="20"/>
      <c r="I100" s="20"/>
    </row>
    <row r="101" spans="1:9" ht="15">
      <c r="A101" s="63" t="s">
        <v>134</v>
      </c>
      <c r="B101" s="33" t="s">
        <v>283</v>
      </c>
      <c r="C101" s="34">
        <v>21</v>
      </c>
      <c r="D101" s="35">
        <f t="shared" si="3"/>
        <v>158.42619047619047</v>
      </c>
      <c r="E101" s="22">
        <v>3326.95</v>
      </c>
      <c r="F101" s="3" t="s">
        <v>582</v>
      </c>
      <c r="G101" s="19"/>
      <c r="H101" s="20"/>
      <c r="I101" s="20"/>
    </row>
    <row r="102" spans="1:9" ht="15">
      <c r="A102" s="63" t="s">
        <v>135</v>
      </c>
      <c r="B102" s="33" t="s">
        <v>283</v>
      </c>
      <c r="C102" s="34">
        <v>3</v>
      </c>
      <c r="D102" s="35">
        <f t="shared" si="3"/>
        <v>83.2</v>
      </c>
      <c r="E102" s="22">
        <v>249.6</v>
      </c>
      <c r="F102" s="3" t="s">
        <v>582</v>
      </c>
      <c r="G102" s="19"/>
      <c r="H102" s="20"/>
      <c r="I102" s="20"/>
    </row>
    <row r="103" spans="1:9" ht="30">
      <c r="A103" s="63" t="s">
        <v>136</v>
      </c>
      <c r="B103" s="33" t="s">
        <v>286</v>
      </c>
      <c r="C103" s="34">
        <v>5</v>
      </c>
      <c r="D103" s="35">
        <f t="shared" si="3"/>
        <v>9.638</v>
      </c>
      <c r="E103" s="22">
        <v>48.19</v>
      </c>
      <c r="F103" s="3" t="s">
        <v>582</v>
      </c>
      <c r="G103" s="19"/>
      <c r="H103" s="20"/>
      <c r="I103" s="20"/>
    </row>
    <row r="104" spans="1:9" ht="15">
      <c r="A104" s="63" t="s">
        <v>137</v>
      </c>
      <c r="B104" s="33" t="s">
        <v>283</v>
      </c>
      <c r="C104" s="34">
        <v>1</v>
      </c>
      <c r="D104" s="35">
        <f t="shared" si="3"/>
        <v>232</v>
      </c>
      <c r="E104" s="22">
        <v>232</v>
      </c>
      <c r="F104" s="3" t="s">
        <v>582</v>
      </c>
      <c r="G104" s="19"/>
      <c r="H104" s="20"/>
      <c r="I104" s="20"/>
    </row>
    <row r="105" spans="1:9" ht="15">
      <c r="A105" s="63" t="s">
        <v>138</v>
      </c>
      <c r="B105" s="33" t="s">
        <v>284</v>
      </c>
      <c r="C105" s="34">
        <v>204</v>
      </c>
      <c r="D105" s="35">
        <f t="shared" si="3"/>
        <v>3.507156862745098</v>
      </c>
      <c r="E105" s="22">
        <v>715.46</v>
      </c>
      <c r="F105" s="3" t="s">
        <v>582</v>
      </c>
      <c r="G105" s="19"/>
      <c r="H105" s="20"/>
      <c r="I105" s="20"/>
    </row>
    <row r="106" spans="1:9" ht="15">
      <c r="A106" s="63" t="s">
        <v>139</v>
      </c>
      <c r="B106" s="33" t="s">
        <v>283</v>
      </c>
      <c r="C106" s="34">
        <v>4</v>
      </c>
      <c r="D106" s="35">
        <f t="shared" si="3"/>
        <v>57.645</v>
      </c>
      <c r="E106" s="22">
        <v>230.58</v>
      </c>
      <c r="F106" s="3" t="s">
        <v>582</v>
      </c>
      <c r="G106" s="19"/>
      <c r="H106" s="20"/>
      <c r="I106" s="20"/>
    </row>
    <row r="107" spans="1:9" ht="30">
      <c r="A107" s="63" t="s">
        <v>140</v>
      </c>
      <c r="B107" s="33" t="s">
        <v>286</v>
      </c>
      <c r="C107" s="34">
        <v>20</v>
      </c>
      <c r="D107" s="35">
        <f t="shared" si="3"/>
        <v>2.2</v>
      </c>
      <c r="E107" s="22">
        <v>44</v>
      </c>
      <c r="F107" s="3" t="s">
        <v>582</v>
      </c>
      <c r="G107" s="19"/>
      <c r="H107" s="20"/>
      <c r="I107" s="20"/>
    </row>
    <row r="108" spans="1:9" ht="30">
      <c r="A108" s="63" t="s">
        <v>141</v>
      </c>
      <c r="B108" s="33" t="s">
        <v>286</v>
      </c>
      <c r="C108" s="34">
        <v>10</v>
      </c>
      <c r="D108" s="35">
        <f t="shared" si="3"/>
        <v>2.305</v>
      </c>
      <c r="E108" s="22">
        <v>23.05</v>
      </c>
      <c r="F108" s="3" t="s">
        <v>582</v>
      </c>
      <c r="G108" s="19"/>
      <c r="H108" s="20"/>
      <c r="I108" s="20"/>
    </row>
    <row r="109" spans="1:9" ht="15">
      <c r="A109" s="63" t="s">
        <v>142</v>
      </c>
      <c r="B109" s="33" t="s">
        <v>284</v>
      </c>
      <c r="C109" s="34">
        <v>80</v>
      </c>
      <c r="D109" s="35">
        <f t="shared" si="3"/>
        <v>3.975</v>
      </c>
      <c r="E109" s="22">
        <v>318</v>
      </c>
      <c r="F109" s="3" t="s">
        <v>582</v>
      </c>
      <c r="G109" s="19"/>
      <c r="H109" s="20"/>
      <c r="I109" s="20"/>
    </row>
    <row r="110" spans="1:9" ht="15">
      <c r="A110" s="63" t="s">
        <v>143</v>
      </c>
      <c r="B110" s="33" t="s">
        <v>283</v>
      </c>
      <c r="C110" s="34">
        <v>1</v>
      </c>
      <c r="D110" s="35">
        <f t="shared" si="3"/>
        <v>65.85</v>
      </c>
      <c r="E110" s="22">
        <v>65.85</v>
      </c>
      <c r="F110" s="3" t="s">
        <v>582</v>
      </c>
      <c r="G110" s="19"/>
      <c r="H110" s="20"/>
      <c r="I110" s="20"/>
    </row>
    <row r="111" spans="1:9" ht="15">
      <c r="A111" s="63" t="s">
        <v>144</v>
      </c>
      <c r="B111" s="33" t="s">
        <v>283</v>
      </c>
      <c r="C111" s="34">
        <v>7</v>
      </c>
      <c r="D111" s="35">
        <f t="shared" si="3"/>
        <v>11.362857142857143</v>
      </c>
      <c r="E111" s="22">
        <v>79.54</v>
      </c>
      <c r="F111" s="3" t="s">
        <v>582</v>
      </c>
      <c r="G111" s="19"/>
      <c r="H111" s="20"/>
      <c r="I111" s="20"/>
    </row>
    <row r="112" spans="1:9" ht="15">
      <c r="A112" s="63" t="s">
        <v>145</v>
      </c>
      <c r="B112" s="33" t="s">
        <v>285</v>
      </c>
      <c r="C112" s="34">
        <v>1</v>
      </c>
      <c r="D112" s="35">
        <f t="shared" si="3"/>
        <v>10.5</v>
      </c>
      <c r="E112" s="22">
        <v>10.5</v>
      </c>
      <c r="F112" s="3" t="s">
        <v>582</v>
      </c>
      <c r="G112" s="19"/>
      <c r="H112" s="20"/>
      <c r="I112" s="20"/>
    </row>
    <row r="113" spans="1:9" ht="15">
      <c r="A113" s="63" t="s">
        <v>146</v>
      </c>
      <c r="B113" s="33" t="s">
        <v>285</v>
      </c>
      <c r="C113" s="34">
        <v>1</v>
      </c>
      <c r="D113" s="35">
        <f t="shared" si="3"/>
        <v>48.68</v>
      </c>
      <c r="E113" s="22">
        <v>48.68</v>
      </c>
      <c r="F113" s="3" t="s">
        <v>582</v>
      </c>
      <c r="G113" s="19"/>
      <c r="H113" s="20"/>
      <c r="I113" s="20"/>
    </row>
    <row r="114" spans="1:9" ht="15">
      <c r="A114" s="63" t="s">
        <v>147</v>
      </c>
      <c r="B114" s="33" t="s">
        <v>285</v>
      </c>
      <c r="C114" s="34">
        <v>23</v>
      </c>
      <c r="D114" s="35">
        <f aca="true" t="shared" si="4" ref="D114:D177">E114/C114</f>
        <v>55.49826086956522</v>
      </c>
      <c r="E114" s="22">
        <v>1276.46</v>
      </c>
      <c r="F114" s="3" t="s">
        <v>582</v>
      </c>
      <c r="G114" s="19"/>
      <c r="H114" s="20"/>
      <c r="I114" s="20"/>
    </row>
    <row r="115" spans="1:9" ht="15">
      <c r="A115" s="63" t="s">
        <v>148</v>
      </c>
      <c r="B115" s="33" t="s">
        <v>285</v>
      </c>
      <c r="C115" s="34">
        <v>5</v>
      </c>
      <c r="D115" s="35">
        <f t="shared" si="4"/>
        <v>15.398</v>
      </c>
      <c r="E115" s="22">
        <v>76.99</v>
      </c>
      <c r="F115" s="3" t="s">
        <v>582</v>
      </c>
      <c r="G115" s="19"/>
      <c r="H115" s="20"/>
      <c r="I115" s="20"/>
    </row>
    <row r="116" spans="1:9" ht="15">
      <c r="A116" s="63" t="s">
        <v>149</v>
      </c>
      <c r="B116" s="33" t="s">
        <v>283</v>
      </c>
      <c r="C116" s="34">
        <v>4</v>
      </c>
      <c r="D116" s="35">
        <f t="shared" si="4"/>
        <v>78.845</v>
      </c>
      <c r="E116" s="22">
        <v>315.38</v>
      </c>
      <c r="F116" s="3" t="s">
        <v>582</v>
      </c>
      <c r="G116" s="19"/>
      <c r="H116" s="20"/>
      <c r="I116" s="20"/>
    </row>
    <row r="117" spans="1:9" ht="15">
      <c r="A117" s="63" t="s">
        <v>150</v>
      </c>
      <c r="B117" s="33" t="s">
        <v>285</v>
      </c>
      <c r="C117" s="34">
        <v>3</v>
      </c>
      <c r="D117" s="35">
        <f t="shared" si="4"/>
        <v>61.120000000000005</v>
      </c>
      <c r="E117" s="22">
        <v>183.36</v>
      </c>
      <c r="F117" s="3" t="s">
        <v>582</v>
      </c>
      <c r="G117" s="19"/>
      <c r="H117" s="20"/>
      <c r="I117" s="20"/>
    </row>
    <row r="118" spans="1:9" ht="15">
      <c r="A118" s="63" t="s">
        <v>151</v>
      </c>
      <c r="B118" s="33" t="s">
        <v>287</v>
      </c>
      <c r="C118" s="34">
        <v>1</v>
      </c>
      <c r="D118" s="35">
        <f t="shared" si="4"/>
        <v>15</v>
      </c>
      <c r="E118" s="22">
        <v>15</v>
      </c>
      <c r="F118" s="3" t="s">
        <v>582</v>
      </c>
      <c r="G118" s="19"/>
      <c r="H118" s="20"/>
      <c r="I118" s="20"/>
    </row>
    <row r="119" spans="1:9" ht="15">
      <c r="A119" s="63" t="s">
        <v>152</v>
      </c>
      <c r="B119" s="33" t="s">
        <v>287</v>
      </c>
      <c r="C119" s="34">
        <v>1</v>
      </c>
      <c r="D119" s="35">
        <f t="shared" si="4"/>
        <v>23</v>
      </c>
      <c r="E119" s="22">
        <v>23</v>
      </c>
      <c r="F119" s="3" t="s">
        <v>582</v>
      </c>
      <c r="G119" s="19"/>
      <c r="H119" s="20"/>
      <c r="I119" s="20"/>
    </row>
    <row r="120" spans="1:9" ht="15">
      <c r="A120" s="63" t="s">
        <v>153</v>
      </c>
      <c r="B120" s="33" t="s">
        <v>283</v>
      </c>
      <c r="C120" s="34">
        <v>1</v>
      </c>
      <c r="D120" s="35">
        <f t="shared" si="4"/>
        <v>185</v>
      </c>
      <c r="E120" s="22">
        <v>185</v>
      </c>
      <c r="F120" s="3" t="s">
        <v>582</v>
      </c>
      <c r="G120" s="19"/>
      <c r="H120" s="20"/>
      <c r="I120" s="20"/>
    </row>
    <row r="121" spans="1:9" ht="15">
      <c r="A121" s="63" t="s">
        <v>154</v>
      </c>
      <c r="B121" s="33" t="s">
        <v>284</v>
      </c>
      <c r="C121" s="34">
        <v>1</v>
      </c>
      <c r="D121" s="35">
        <f t="shared" si="4"/>
        <v>30.5</v>
      </c>
      <c r="E121" s="22">
        <v>30.5</v>
      </c>
      <c r="F121" s="3" t="s">
        <v>582</v>
      </c>
      <c r="G121" s="19"/>
      <c r="H121" s="20"/>
      <c r="I121" s="20"/>
    </row>
    <row r="122" spans="1:9" ht="15">
      <c r="A122" s="63" t="s">
        <v>155</v>
      </c>
      <c r="B122" s="33" t="s">
        <v>290</v>
      </c>
      <c r="C122" s="34">
        <v>1</v>
      </c>
      <c r="D122" s="35">
        <f t="shared" si="4"/>
        <v>234</v>
      </c>
      <c r="E122" s="22">
        <v>234</v>
      </c>
      <c r="F122" s="3" t="s">
        <v>582</v>
      </c>
      <c r="G122" s="19"/>
      <c r="H122" s="20"/>
      <c r="I122" s="20"/>
    </row>
    <row r="123" spans="1:9" ht="30">
      <c r="A123" s="63" t="s">
        <v>156</v>
      </c>
      <c r="B123" s="33" t="s">
        <v>285</v>
      </c>
      <c r="C123" s="34">
        <v>2</v>
      </c>
      <c r="D123" s="35">
        <f t="shared" si="4"/>
        <v>51.125</v>
      </c>
      <c r="E123" s="22">
        <v>102.25</v>
      </c>
      <c r="F123" s="3" t="s">
        <v>582</v>
      </c>
      <c r="G123" s="19"/>
      <c r="H123" s="20"/>
      <c r="I123" s="20"/>
    </row>
    <row r="124" spans="1:9" ht="15">
      <c r="A124" s="63" t="s">
        <v>157</v>
      </c>
      <c r="B124" s="33" t="s">
        <v>287</v>
      </c>
      <c r="C124" s="34">
        <v>12</v>
      </c>
      <c r="D124" s="35">
        <f t="shared" si="4"/>
        <v>139</v>
      </c>
      <c r="E124" s="22">
        <v>1668</v>
      </c>
      <c r="F124" s="3" t="s">
        <v>582</v>
      </c>
      <c r="G124" s="19"/>
      <c r="H124" s="20"/>
      <c r="I124" s="20"/>
    </row>
    <row r="125" spans="1:9" ht="15">
      <c r="A125" s="63" t="s">
        <v>158</v>
      </c>
      <c r="B125" s="33" t="s">
        <v>287</v>
      </c>
      <c r="C125" s="34">
        <v>5</v>
      </c>
      <c r="D125" s="35">
        <f t="shared" si="4"/>
        <v>256</v>
      </c>
      <c r="E125" s="22">
        <v>1280</v>
      </c>
      <c r="F125" s="3" t="s">
        <v>582</v>
      </c>
      <c r="G125" s="19"/>
      <c r="H125" s="20"/>
      <c r="I125" s="20"/>
    </row>
    <row r="126" spans="1:9" ht="15">
      <c r="A126" s="63" t="s">
        <v>159</v>
      </c>
      <c r="B126" s="33" t="s">
        <v>283</v>
      </c>
      <c r="C126" s="34">
        <v>2</v>
      </c>
      <c r="D126" s="35">
        <f t="shared" si="4"/>
        <v>25</v>
      </c>
      <c r="E126" s="22">
        <v>50</v>
      </c>
      <c r="F126" s="3" t="s">
        <v>582</v>
      </c>
      <c r="G126" s="19"/>
      <c r="H126" s="20"/>
      <c r="I126" s="20"/>
    </row>
    <row r="127" spans="1:9" ht="15">
      <c r="A127" s="63" t="s">
        <v>160</v>
      </c>
      <c r="B127" s="33" t="s">
        <v>283</v>
      </c>
      <c r="C127" s="34">
        <v>1</v>
      </c>
      <c r="D127" s="35">
        <f t="shared" si="4"/>
        <v>228</v>
      </c>
      <c r="E127" s="22">
        <v>228</v>
      </c>
      <c r="F127" s="3" t="s">
        <v>582</v>
      </c>
      <c r="G127" s="19"/>
      <c r="H127" s="20"/>
      <c r="I127" s="20"/>
    </row>
    <row r="128" spans="1:9" ht="15">
      <c r="A128" s="63" t="s">
        <v>161</v>
      </c>
      <c r="B128" s="33" t="s">
        <v>285</v>
      </c>
      <c r="C128" s="34">
        <v>1</v>
      </c>
      <c r="D128" s="35">
        <f t="shared" si="4"/>
        <v>15.17</v>
      </c>
      <c r="E128" s="22">
        <v>15.17</v>
      </c>
      <c r="F128" s="3" t="s">
        <v>582</v>
      </c>
      <c r="G128" s="19"/>
      <c r="H128" s="20"/>
      <c r="I128" s="20"/>
    </row>
    <row r="129" spans="1:9" ht="15">
      <c r="A129" s="63" t="s">
        <v>162</v>
      </c>
      <c r="B129" s="33" t="s">
        <v>283</v>
      </c>
      <c r="C129" s="34">
        <v>1</v>
      </c>
      <c r="D129" s="35">
        <f t="shared" si="4"/>
        <v>42.15</v>
      </c>
      <c r="E129" s="22">
        <v>42.15</v>
      </c>
      <c r="F129" s="3" t="s">
        <v>582</v>
      </c>
      <c r="G129" s="19"/>
      <c r="H129" s="20"/>
      <c r="I129" s="20"/>
    </row>
    <row r="130" spans="1:9" ht="15">
      <c r="A130" s="63" t="s">
        <v>163</v>
      </c>
      <c r="B130" s="33" t="s">
        <v>289</v>
      </c>
      <c r="C130" s="34">
        <v>12</v>
      </c>
      <c r="D130" s="35">
        <f t="shared" si="4"/>
        <v>30.569999999999997</v>
      </c>
      <c r="E130" s="22">
        <v>366.84</v>
      </c>
      <c r="F130" s="3" t="s">
        <v>582</v>
      </c>
      <c r="G130" s="19"/>
      <c r="H130" s="20"/>
      <c r="I130" s="20"/>
    </row>
    <row r="131" spans="1:9" ht="15">
      <c r="A131" s="63" t="s">
        <v>164</v>
      </c>
      <c r="B131" s="33" t="s">
        <v>285</v>
      </c>
      <c r="C131" s="34">
        <v>1</v>
      </c>
      <c r="D131" s="35">
        <f t="shared" si="4"/>
        <v>262</v>
      </c>
      <c r="E131" s="22">
        <v>262</v>
      </c>
      <c r="F131" s="3" t="s">
        <v>582</v>
      </c>
      <c r="G131" s="19"/>
      <c r="H131" s="20"/>
      <c r="I131" s="20"/>
    </row>
    <row r="132" spans="1:9" ht="15">
      <c r="A132" s="63" t="s">
        <v>165</v>
      </c>
      <c r="B132" s="33" t="s">
        <v>285</v>
      </c>
      <c r="C132" s="34">
        <v>1</v>
      </c>
      <c r="D132" s="35">
        <f t="shared" si="4"/>
        <v>15.74</v>
      </c>
      <c r="E132" s="22">
        <v>15.74</v>
      </c>
      <c r="F132" s="3" t="s">
        <v>582</v>
      </c>
      <c r="G132" s="19"/>
      <c r="H132" s="20"/>
      <c r="I132" s="20"/>
    </row>
    <row r="133" spans="1:9" ht="15">
      <c r="A133" s="63" t="s">
        <v>166</v>
      </c>
      <c r="B133" s="33" t="s">
        <v>287</v>
      </c>
      <c r="C133" s="34">
        <v>1</v>
      </c>
      <c r="D133" s="35">
        <f t="shared" si="4"/>
        <v>18</v>
      </c>
      <c r="E133" s="22">
        <v>18</v>
      </c>
      <c r="F133" s="3" t="s">
        <v>582</v>
      </c>
      <c r="G133" s="19"/>
      <c r="H133" s="20"/>
      <c r="I133" s="20"/>
    </row>
    <row r="134" spans="1:9" ht="15">
      <c r="A134" s="63" t="s">
        <v>167</v>
      </c>
      <c r="B134" s="33" t="s">
        <v>287</v>
      </c>
      <c r="C134" s="34">
        <v>64</v>
      </c>
      <c r="D134" s="35">
        <f t="shared" si="4"/>
        <v>2.66546875</v>
      </c>
      <c r="E134" s="22">
        <v>170.59</v>
      </c>
      <c r="F134" s="3" t="s">
        <v>582</v>
      </c>
      <c r="G134" s="19"/>
      <c r="H134" s="20"/>
      <c r="I134" s="20"/>
    </row>
    <row r="135" spans="1:9" ht="15">
      <c r="A135" s="63" t="s">
        <v>168</v>
      </c>
      <c r="B135" s="33" t="s">
        <v>287</v>
      </c>
      <c r="C135" s="34">
        <v>6</v>
      </c>
      <c r="D135" s="35">
        <f t="shared" si="4"/>
        <v>36.906666666666666</v>
      </c>
      <c r="E135" s="22">
        <v>221.44</v>
      </c>
      <c r="F135" s="3" t="s">
        <v>582</v>
      </c>
      <c r="G135" s="19"/>
      <c r="H135" s="20"/>
      <c r="I135" s="20"/>
    </row>
    <row r="136" spans="1:9" ht="15">
      <c r="A136" s="63" t="s">
        <v>169</v>
      </c>
      <c r="B136" s="33" t="s">
        <v>283</v>
      </c>
      <c r="C136" s="34">
        <v>1</v>
      </c>
      <c r="D136" s="35">
        <f t="shared" si="4"/>
        <v>234</v>
      </c>
      <c r="E136" s="22">
        <v>234</v>
      </c>
      <c r="F136" s="3" t="s">
        <v>582</v>
      </c>
      <c r="G136" s="19"/>
      <c r="H136" s="20"/>
      <c r="I136" s="20"/>
    </row>
    <row r="137" spans="1:9" ht="15">
      <c r="A137" s="63" t="s">
        <v>170</v>
      </c>
      <c r="B137" s="33" t="s">
        <v>283</v>
      </c>
      <c r="C137" s="34">
        <v>4</v>
      </c>
      <c r="D137" s="35">
        <f t="shared" si="4"/>
        <v>438.725</v>
      </c>
      <c r="E137" s="22">
        <v>1754.9</v>
      </c>
      <c r="F137" s="3" t="s">
        <v>582</v>
      </c>
      <c r="G137" s="19"/>
      <c r="H137" s="20"/>
      <c r="I137" s="20"/>
    </row>
    <row r="138" spans="1:9" ht="15">
      <c r="A138" s="63" t="s">
        <v>171</v>
      </c>
      <c r="B138" s="33" t="s">
        <v>291</v>
      </c>
      <c r="C138" s="34">
        <v>1</v>
      </c>
      <c r="D138" s="35">
        <f t="shared" si="4"/>
        <v>430</v>
      </c>
      <c r="E138" s="22">
        <v>430</v>
      </c>
      <c r="F138" s="3" t="s">
        <v>582</v>
      </c>
      <c r="G138" s="19"/>
      <c r="H138" s="20"/>
      <c r="I138" s="20"/>
    </row>
    <row r="139" spans="1:9" ht="30">
      <c r="A139" s="63" t="s">
        <v>172</v>
      </c>
      <c r="B139" s="33" t="s">
        <v>283</v>
      </c>
      <c r="C139" s="34">
        <v>1</v>
      </c>
      <c r="D139" s="35">
        <f t="shared" si="4"/>
        <v>26</v>
      </c>
      <c r="E139" s="22">
        <v>26</v>
      </c>
      <c r="F139" s="3" t="s">
        <v>582</v>
      </c>
      <c r="G139" s="19"/>
      <c r="H139" s="20"/>
      <c r="I139" s="20"/>
    </row>
    <row r="140" spans="1:9" ht="15">
      <c r="A140" s="63" t="s">
        <v>173</v>
      </c>
      <c r="B140" s="33" t="s">
        <v>291</v>
      </c>
      <c r="C140" s="34">
        <v>60</v>
      </c>
      <c r="D140" s="35">
        <f t="shared" si="4"/>
        <v>2.1416666666666666</v>
      </c>
      <c r="E140" s="22">
        <v>128.5</v>
      </c>
      <c r="F140" s="3" t="s">
        <v>582</v>
      </c>
      <c r="G140" s="19"/>
      <c r="H140" s="20"/>
      <c r="I140" s="20"/>
    </row>
    <row r="141" spans="1:9" ht="15">
      <c r="A141" s="63" t="s">
        <v>174</v>
      </c>
      <c r="B141" s="33" t="s">
        <v>283</v>
      </c>
      <c r="C141" s="34">
        <v>4</v>
      </c>
      <c r="D141" s="35">
        <f t="shared" si="4"/>
        <v>35.6175</v>
      </c>
      <c r="E141" s="22">
        <v>142.47</v>
      </c>
      <c r="F141" s="3" t="s">
        <v>582</v>
      </c>
      <c r="G141" s="19"/>
      <c r="H141" s="20"/>
      <c r="I141" s="20"/>
    </row>
    <row r="142" spans="1:9" ht="15">
      <c r="A142" s="63" t="s">
        <v>175</v>
      </c>
      <c r="B142" s="33" t="s">
        <v>283</v>
      </c>
      <c r="C142" s="34">
        <v>5</v>
      </c>
      <c r="D142" s="35">
        <f t="shared" si="4"/>
        <v>21.5</v>
      </c>
      <c r="E142" s="22">
        <v>107.5</v>
      </c>
      <c r="F142" s="3" t="s">
        <v>582</v>
      </c>
      <c r="G142" s="19"/>
      <c r="H142" s="20"/>
      <c r="I142" s="20"/>
    </row>
    <row r="143" spans="1:9" ht="15">
      <c r="A143" s="63" t="s">
        <v>176</v>
      </c>
      <c r="B143" s="33" t="s">
        <v>284</v>
      </c>
      <c r="C143" s="34">
        <v>30</v>
      </c>
      <c r="D143" s="35">
        <f t="shared" si="4"/>
        <v>2.928</v>
      </c>
      <c r="E143" s="22">
        <v>87.84</v>
      </c>
      <c r="F143" s="3" t="s">
        <v>582</v>
      </c>
      <c r="G143" s="19"/>
      <c r="H143" s="20"/>
      <c r="I143" s="20"/>
    </row>
    <row r="144" spans="1:9" ht="15">
      <c r="A144" s="63" t="s">
        <v>177</v>
      </c>
      <c r="B144" s="33" t="s">
        <v>289</v>
      </c>
      <c r="C144" s="34">
        <v>15</v>
      </c>
      <c r="D144" s="35">
        <f t="shared" si="4"/>
        <v>22.633333333333333</v>
      </c>
      <c r="E144" s="22">
        <v>339.5</v>
      </c>
      <c r="F144" s="3" t="s">
        <v>582</v>
      </c>
      <c r="G144" s="19"/>
      <c r="H144" s="20"/>
      <c r="I144" s="20"/>
    </row>
    <row r="145" spans="1:9" ht="15">
      <c r="A145" s="63" t="s">
        <v>178</v>
      </c>
      <c r="B145" s="33" t="s">
        <v>289</v>
      </c>
      <c r="C145" s="34">
        <v>1</v>
      </c>
      <c r="D145" s="35">
        <f t="shared" si="4"/>
        <v>39.66</v>
      </c>
      <c r="E145" s="22">
        <v>39.66</v>
      </c>
      <c r="F145" s="3" t="s">
        <v>582</v>
      </c>
      <c r="G145" s="19"/>
      <c r="H145" s="20"/>
      <c r="I145" s="20"/>
    </row>
    <row r="146" spans="1:9" ht="15">
      <c r="A146" s="63" t="s">
        <v>179</v>
      </c>
      <c r="B146" s="33" t="s">
        <v>287</v>
      </c>
      <c r="C146" s="34">
        <v>1</v>
      </c>
      <c r="D146" s="35">
        <f t="shared" si="4"/>
        <v>20.25</v>
      </c>
      <c r="E146" s="22">
        <v>20.25</v>
      </c>
      <c r="F146" s="3" t="s">
        <v>582</v>
      </c>
      <c r="G146" s="19"/>
      <c r="H146" s="20"/>
      <c r="I146" s="20"/>
    </row>
    <row r="147" spans="1:9" ht="15">
      <c r="A147" s="63" t="s">
        <v>180</v>
      </c>
      <c r="B147" s="33" t="s">
        <v>285</v>
      </c>
      <c r="C147" s="34">
        <v>1</v>
      </c>
      <c r="D147" s="35">
        <f t="shared" si="4"/>
        <v>5</v>
      </c>
      <c r="E147" s="22">
        <v>5</v>
      </c>
      <c r="F147" s="3" t="s">
        <v>582</v>
      </c>
      <c r="G147" s="19"/>
      <c r="H147" s="20"/>
      <c r="I147" s="20"/>
    </row>
    <row r="148" spans="1:9" ht="15">
      <c r="A148" s="63" t="s">
        <v>181</v>
      </c>
      <c r="B148" s="33" t="s">
        <v>292</v>
      </c>
      <c r="C148" s="34">
        <v>25</v>
      </c>
      <c r="D148" s="35">
        <f t="shared" si="4"/>
        <v>14.3112</v>
      </c>
      <c r="E148" s="22">
        <v>357.78</v>
      </c>
      <c r="F148" s="3" t="s">
        <v>582</v>
      </c>
      <c r="G148" s="19"/>
      <c r="H148" s="20"/>
      <c r="I148" s="20"/>
    </row>
    <row r="149" spans="1:9" ht="15">
      <c r="A149" s="63" t="s">
        <v>182</v>
      </c>
      <c r="B149" s="33" t="s">
        <v>287</v>
      </c>
      <c r="C149" s="34">
        <v>8</v>
      </c>
      <c r="D149" s="35">
        <f t="shared" si="4"/>
        <v>3.08625</v>
      </c>
      <c r="E149" s="22">
        <v>24.69</v>
      </c>
      <c r="F149" s="3" t="s">
        <v>582</v>
      </c>
      <c r="G149" s="19"/>
      <c r="H149" s="20"/>
      <c r="I149" s="20"/>
    </row>
    <row r="150" spans="1:9" ht="30">
      <c r="A150" s="63" t="s">
        <v>183</v>
      </c>
      <c r="B150" s="33" t="s">
        <v>285</v>
      </c>
      <c r="C150" s="34">
        <v>2</v>
      </c>
      <c r="D150" s="35">
        <f t="shared" si="4"/>
        <v>96.785</v>
      </c>
      <c r="E150" s="22">
        <v>193.57</v>
      </c>
      <c r="F150" s="3" t="s">
        <v>582</v>
      </c>
      <c r="G150" s="19"/>
      <c r="H150" s="20"/>
      <c r="I150" s="20"/>
    </row>
    <row r="151" spans="1:9" ht="30">
      <c r="A151" s="63" t="s">
        <v>184</v>
      </c>
      <c r="B151" s="33" t="s">
        <v>286</v>
      </c>
      <c r="C151" s="34">
        <v>1</v>
      </c>
      <c r="D151" s="35">
        <f t="shared" si="4"/>
        <v>73</v>
      </c>
      <c r="E151" s="22">
        <v>73</v>
      </c>
      <c r="F151" s="3" t="s">
        <v>582</v>
      </c>
      <c r="G151" s="19"/>
      <c r="H151" s="20"/>
      <c r="I151" s="20"/>
    </row>
    <row r="152" spans="1:9" ht="15">
      <c r="A152" s="63" t="s">
        <v>185</v>
      </c>
      <c r="B152" s="33" t="s">
        <v>283</v>
      </c>
      <c r="C152" s="34">
        <v>1</v>
      </c>
      <c r="D152" s="35">
        <f t="shared" si="4"/>
        <v>285</v>
      </c>
      <c r="E152" s="22">
        <v>285</v>
      </c>
      <c r="F152" s="3" t="s">
        <v>582</v>
      </c>
      <c r="G152" s="19"/>
      <c r="H152" s="20"/>
      <c r="I152" s="20"/>
    </row>
    <row r="153" spans="1:9" ht="15">
      <c r="A153" s="63" t="s">
        <v>186</v>
      </c>
      <c r="B153" s="33" t="s">
        <v>283</v>
      </c>
      <c r="C153" s="34">
        <v>2</v>
      </c>
      <c r="D153" s="35">
        <f t="shared" si="4"/>
        <v>152.855</v>
      </c>
      <c r="E153" s="22">
        <v>305.71</v>
      </c>
      <c r="F153" s="3" t="s">
        <v>582</v>
      </c>
      <c r="G153" s="19"/>
      <c r="H153" s="20"/>
      <c r="I153" s="20"/>
    </row>
    <row r="154" spans="1:9" ht="15">
      <c r="A154" s="63" t="s">
        <v>187</v>
      </c>
      <c r="B154" s="33" t="s">
        <v>284</v>
      </c>
      <c r="C154" s="34">
        <v>100</v>
      </c>
      <c r="D154" s="35">
        <f t="shared" si="4"/>
        <v>3.75</v>
      </c>
      <c r="E154" s="22">
        <v>375</v>
      </c>
      <c r="F154" s="3" t="s">
        <v>582</v>
      </c>
      <c r="G154" s="19"/>
      <c r="H154" s="20"/>
      <c r="I154" s="20"/>
    </row>
    <row r="155" spans="1:9" ht="15">
      <c r="A155" s="63" t="s">
        <v>188</v>
      </c>
      <c r="B155" s="33" t="s">
        <v>283</v>
      </c>
      <c r="C155" s="34">
        <v>44</v>
      </c>
      <c r="D155" s="35">
        <f t="shared" si="4"/>
        <v>35.06136363636364</v>
      </c>
      <c r="E155" s="22">
        <v>1542.7</v>
      </c>
      <c r="F155" s="3" t="s">
        <v>582</v>
      </c>
      <c r="G155" s="19"/>
      <c r="H155" s="20"/>
      <c r="I155" s="20"/>
    </row>
    <row r="156" spans="1:9" ht="15" customHeight="1">
      <c r="A156" s="63" t="s">
        <v>189</v>
      </c>
      <c r="B156" s="33" t="s">
        <v>285</v>
      </c>
      <c r="C156" s="34">
        <v>8</v>
      </c>
      <c r="D156" s="35">
        <f t="shared" si="4"/>
        <v>131.8125</v>
      </c>
      <c r="E156" s="22">
        <v>1054.5</v>
      </c>
      <c r="F156" s="3" t="s">
        <v>582</v>
      </c>
      <c r="G156" s="19"/>
      <c r="H156" s="20"/>
      <c r="I156" s="20"/>
    </row>
    <row r="157" spans="1:9" ht="15" customHeight="1">
      <c r="A157" s="63" t="s">
        <v>190</v>
      </c>
      <c r="B157" s="33" t="s">
        <v>285</v>
      </c>
      <c r="C157" s="34">
        <v>10</v>
      </c>
      <c r="D157" s="35">
        <f t="shared" si="4"/>
        <v>119.833</v>
      </c>
      <c r="E157" s="22">
        <v>1198.33</v>
      </c>
      <c r="F157" s="3" t="s">
        <v>582</v>
      </c>
      <c r="G157" s="19"/>
      <c r="H157" s="20"/>
      <c r="I157" s="20"/>
    </row>
    <row r="158" spans="1:9" ht="15">
      <c r="A158" s="63" t="s">
        <v>191</v>
      </c>
      <c r="B158" s="33" t="s">
        <v>287</v>
      </c>
      <c r="C158" s="34">
        <v>39</v>
      </c>
      <c r="D158" s="35">
        <f t="shared" si="4"/>
        <v>1.4246153846153846</v>
      </c>
      <c r="E158" s="22">
        <v>55.56</v>
      </c>
      <c r="F158" s="3" t="s">
        <v>582</v>
      </c>
      <c r="G158" s="19"/>
      <c r="H158" s="20"/>
      <c r="I158" s="20"/>
    </row>
    <row r="159" spans="1:9" ht="15">
      <c r="A159" s="63" t="s">
        <v>192</v>
      </c>
      <c r="B159" s="33" t="s">
        <v>285</v>
      </c>
      <c r="C159" s="34">
        <v>1</v>
      </c>
      <c r="D159" s="35">
        <f t="shared" si="4"/>
        <v>16.33</v>
      </c>
      <c r="E159" s="22">
        <v>16.33</v>
      </c>
      <c r="F159" s="3" t="s">
        <v>582</v>
      </c>
      <c r="G159" s="19"/>
      <c r="H159" s="20"/>
      <c r="I159" s="20"/>
    </row>
    <row r="160" spans="1:9" ht="15">
      <c r="A160" s="63" t="s">
        <v>193</v>
      </c>
      <c r="B160" s="33" t="s">
        <v>285</v>
      </c>
      <c r="C160" s="34">
        <v>13</v>
      </c>
      <c r="D160" s="35">
        <f t="shared" si="4"/>
        <v>22.56230769230769</v>
      </c>
      <c r="E160" s="22">
        <v>293.31</v>
      </c>
      <c r="F160" s="3" t="s">
        <v>582</v>
      </c>
      <c r="G160" s="19"/>
      <c r="H160" s="20"/>
      <c r="I160" s="20"/>
    </row>
    <row r="161" spans="1:9" ht="15">
      <c r="A161" s="63" t="s">
        <v>194</v>
      </c>
      <c r="B161" s="33" t="s">
        <v>285</v>
      </c>
      <c r="C161" s="34">
        <v>2</v>
      </c>
      <c r="D161" s="35">
        <f t="shared" si="4"/>
        <v>23</v>
      </c>
      <c r="E161" s="22">
        <v>46</v>
      </c>
      <c r="F161" s="3" t="s">
        <v>582</v>
      </c>
      <c r="G161" s="19"/>
      <c r="H161" s="20"/>
      <c r="I161" s="20"/>
    </row>
    <row r="162" spans="1:9" ht="15" customHeight="1">
      <c r="A162" s="63" t="s">
        <v>195</v>
      </c>
      <c r="B162" s="33" t="s">
        <v>285</v>
      </c>
      <c r="C162" s="34">
        <v>2</v>
      </c>
      <c r="D162" s="35">
        <f t="shared" si="4"/>
        <v>17.065</v>
      </c>
      <c r="E162" s="22">
        <v>34.13</v>
      </c>
      <c r="F162" s="3" t="s">
        <v>582</v>
      </c>
      <c r="G162" s="19"/>
      <c r="H162" s="20"/>
      <c r="I162" s="20"/>
    </row>
    <row r="163" spans="1:9" ht="15">
      <c r="A163" s="63" t="s">
        <v>196</v>
      </c>
      <c r="B163" s="33" t="s">
        <v>285</v>
      </c>
      <c r="C163" s="34">
        <v>1</v>
      </c>
      <c r="D163" s="35">
        <f t="shared" si="4"/>
        <v>15.75</v>
      </c>
      <c r="E163" s="22">
        <v>15.75</v>
      </c>
      <c r="F163" s="3" t="s">
        <v>582</v>
      </c>
      <c r="G163" s="19"/>
      <c r="H163" s="20"/>
      <c r="I163" s="20"/>
    </row>
    <row r="164" spans="1:9" ht="15">
      <c r="A164" s="63" t="s">
        <v>197</v>
      </c>
      <c r="B164" s="33" t="s">
        <v>285</v>
      </c>
      <c r="C164" s="34">
        <v>4</v>
      </c>
      <c r="D164" s="35">
        <f t="shared" si="4"/>
        <v>0.74</v>
      </c>
      <c r="E164" s="22">
        <v>2.96</v>
      </c>
      <c r="F164" s="3" t="s">
        <v>582</v>
      </c>
      <c r="G164" s="19"/>
      <c r="H164" s="20"/>
      <c r="I164" s="20"/>
    </row>
    <row r="165" spans="1:9" ht="30">
      <c r="A165" s="63" t="s">
        <v>198</v>
      </c>
      <c r="B165" s="33" t="s">
        <v>286</v>
      </c>
      <c r="C165" s="34">
        <v>50</v>
      </c>
      <c r="D165" s="35">
        <f t="shared" si="4"/>
        <v>1</v>
      </c>
      <c r="E165" s="22">
        <v>50</v>
      </c>
      <c r="F165" s="3" t="s">
        <v>582</v>
      </c>
      <c r="G165" s="19"/>
      <c r="H165" s="20"/>
      <c r="I165" s="20"/>
    </row>
    <row r="166" spans="1:9" ht="30">
      <c r="A166" s="63" t="s">
        <v>199</v>
      </c>
      <c r="B166" s="33" t="s">
        <v>286</v>
      </c>
      <c r="C166" s="34">
        <v>5</v>
      </c>
      <c r="D166" s="35">
        <f t="shared" si="4"/>
        <v>21.886000000000003</v>
      </c>
      <c r="E166" s="22">
        <v>109.43</v>
      </c>
      <c r="F166" s="3" t="s">
        <v>582</v>
      </c>
      <c r="G166" s="19"/>
      <c r="H166" s="20"/>
      <c r="I166" s="20"/>
    </row>
    <row r="167" spans="1:9" ht="15">
      <c r="A167" s="63" t="s">
        <v>200</v>
      </c>
      <c r="B167" s="33" t="s">
        <v>285</v>
      </c>
      <c r="C167" s="34">
        <v>1</v>
      </c>
      <c r="D167" s="35">
        <f t="shared" si="4"/>
        <v>216.12</v>
      </c>
      <c r="E167" s="22">
        <v>216.12</v>
      </c>
      <c r="F167" s="3" t="s">
        <v>582</v>
      </c>
      <c r="G167" s="19"/>
      <c r="H167" s="20"/>
      <c r="I167" s="20"/>
    </row>
    <row r="168" spans="1:9" ht="15" customHeight="1">
      <c r="A168" s="63" t="s">
        <v>201</v>
      </c>
      <c r="B168" s="33" t="s">
        <v>283</v>
      </c>
      <c r="C168" s="34">
        <v>1</v>
      </c>
      <c r="D168" s="35">
        <f t="shared" si="4"/>
        <v>23.5</v>
      </c>
      <c r="E168" s="22">
        <v>23.5</v>
      </c>
      <c r="F168" s="3" t="s">
        <v>582</v>
      </c>
      <c r="G168" s="19"/>
      <c r="H168" s="20"/>
      <c r="I168" s="20"/>
    </row>
    <row r="169" spans="1:9" ht="15" customHeight="1">
      <c r="A169" s="63" t="s">
        <v>202</v>
      </c>
      <c r="B169" s="33" t="s">
        <v>285</v>
      </c>
      <c r="C169" s="34">
        <v>5</v>
      </c>
      <c r="D169" s="35">
        <f t="shared" si="4"/>
        <v>110.48800000000001</v>
      </c>
      <c r="E169" s="22">
        <v>552.44</v>
      </c>
      <c r="F169" s="3" t="s">
        <v>582</v>
      </c>
      <c r="G169" s="19"/>
      <c r="H169" s="20"/>
      <c r="I169" s="20"/>
    </row>
    <row r="170" spans="1:9" ht="15">
      <c r="A170" s="63" t="s">
        <v>203</v>
      </c>
      <c r="B170" s="33" t="s">
        <v>283</v>
      </c>
      <c r="C170" s="34">
        <v>1</v>
      </c>
      <c r="D170" s="35">
        <f t="shared" si="4"/>
        <v>110</v>
      </c>
      <c r="E170" s="22">
        <v>110</v>
      </c>
      <c r="F170" s="3" t="s">
        <v>582</v>
      </c>
      <c r="G170" s="19"/>
      <c r="H170" s="20"/>
      <c r="I170" s="20"/>
    </row>
    <row r="171" spans="1:9" ht="15">
      <c r="A171" s="63" t="s">
        <v>204</v>
      </c>
      <c r="B171" s="33" t="s">
        <v>293</v>
      </c>
      <c r="C171" s="34">
        <v>8.5</v>
      </c>
      <c r="D171" s="35">
        <f t="shared" si="4"/>
        <v>259</v>
      </c>
      <c r="E171" s="22">
        <v>2201.5</v>
      </c>
      <c r="F171" s="3" t="s">
        <v>582</v>
      </c>
      <c r="G171" s="19"/>
      <c r="H171" s="20"/>
      <c r="I171" s="20"/>
    </row>
    <row r="172" spans="1:9" ht="15">
      <c r="A172" s="63" t="s">
        <v>205</v>
      </c>
      <c r="B172" s="33" t="s">
        <v>284</v>
      </c>
      <c r="C172" s="34">
        <v>30</v>
      </c>
      <c r="D172" s="35">
        <f t="shared" si="4"/>
        <v>1.0666666666666667</v>
      </c>
      <c r="E172" s="22">
        <v>32</v>
      </c>
      <c r="F172" s="3" t="s">
        <v>582</v>
      </c>
      <c r="G172" s="19"/>
      <c r="H172" s="20"/>
      <c r="I172" s="20"/>
    </row>
    <row r="173" spans="1:9" ht="30">
      <c r="A173" s="63" t="s">
        <v>206</v>
      </c>
      <c r="B173" s="33" t="s">
        <v>283</v>
      </c>
      <c r="C173" s="34">
        <v>1</v>
      </c>
      <c r="D173" s="35">
        <f t="shared" si="4"/>
        <v>148.5</v>
      </c>
      <c r="E173" s="22">
        <v>148.5</v>
      </c>
      <c r="F173" s="3" t="s">
        <v>582</v>
      </c>
      <c r="G173" s="19"/>
      <c r="H173" s="20"/>
      <c r="I173" s="20"/>
    </row>
    <row r="174" spans="1:9" ht="15">
      <c r="A174" s="63" t="s">
        <v>207</v>
      </c>
      <c r="B174" s="33" t="s">
        <v>283</v>
      </c>
      <c r="C174" s="34">
        <v>1</v>
      </c>
      <c r="D174" s="35">
        <f t="shared" si="4"/>
        <v>157</v>
      </c>
      <c r="E174" s="22">
        <v>157</v>
      </c>
      <c r="F174" s="3" t="s">
        <v>582</v>
      </c>
      <c r="G174" s="19"/>
      <c r="H174" s="20"/>
      <c r="I174" s="20"/>
    </row>
    <row r="175" spans="1:9" ht="15">
      <c r="A175" s="63" t="s">
        <v>208</v>
      </c>
      <c r="B175" s="33" t="s">
        <v>287</v>
      </c>
      <c r="C175" s="34">
        <v>40</v>
      </c>
      <c r="D175" s="35">
        <f t="shared" si="4"/>
        <v>22.261000000000003</v>
      </c>
      <c r="E175" s="22">
        <v>890.44</v>
      </c>
      <c r="F175" s="3" t="s">
        <v>582</v>
      </c>
      <c r="G175" s="19"/>
      <c r="H175" s="20"/>
      <c r="I175" s="20"/>
    </row>
    <row r="176" spans="1:9" ht="15">
      <c r="A176" s="63" t="s">
        <v>209</v>
      </c>
      <c r="B176" s="33" t="s">
        <v>283</v>
      </c>
      <c r="C176" s="34">
        <v>3</v>
      </c>
      <c r="D176" s="35">
        <f t="shared" si="4"/>
        <v>49.77333333333333</v>
      </c>
      <c r="E176" s="22">
        <v>149.32</v>
      </c>
      <c r="F176" s="3" t="s">
        <v>582</v>
      </c>
      <c r="G176" s="19"/>
      <c r="H176" s="20"/>
      <c r="I176" s="20"/>
    </row>
    <row r="177" spans="1:9" ht="15">
      <c r="A177" s="63" t="s">
        <v>210</v>
      </c>
      <c r="B177" s="33" t="s">
        <v>283</v>
      </c>
      <c r="C177" s="34">
        <v>1</v>
      </c>
      <c r="D177" s="35">
        <f t="shared" si="4"/>
        <v>38.96</v>
      </c>
      <c r="E177" s="22">
        <v>38.96</v>
      </c>
      <c r="F177" s="3" t="s">
        <v>582</v>
      </c>
      <c r="G177" s="19"/>
      <c r="H177" s="20"/>
      <c r="I177" s="20"/>
    </row>
    <row r="178" spans="1:9" ht="15" customHeight="1">
      <c r="A178" s="63" t="s">
        <v>211</v>
      </c>
      <c r="B178" s="33" t="s">
        <v>285</v>
      </c>
      <c r="C178" s="34">
        <v>1</v>
      </c>
      <c r="D178" s="35">
        <f aca="true" t="shared" si="5" ref="D178:D241">E178/C178</f>
        <v>279</v>
      </c>
      <c r="E178" s="22">
        <v>279</v>
      </c>
      <c r="F178" s="3" t="s">
        <v>582</v>
      </c>
      <c r="G178" s="19"/>
      <c r="H178" s="20"/>
      <c r="I178" s="20"/>
    </row>
    <row r="179" spans="1:9" ht="15.75" customHeight="1">
      <c r="A179" s="63" t="s">
        <v>212</v>
      </c>
      <c r="B179" s="33" t="s">
        <v>286</v>
      </c>
      <c r="C179" s="34">
        <v>10</v>
      </c>
      <c r="D179" s="35">
        <f t="shared" si="5"/>
        <v>2.7329999999999997</v>
      </c>
      <c r="E179" s="22">
        <v>27.33</v>
      </c>
      <c r="F179" s="3" t="s">
        <v>582</v>
      </c>
      <c r="G179" s="19"/>
      <c r="H179" s="20"/>
      <c r="I179" s="20"/>
    </row>
    <row r="180" spans="1:9" ht="15">
      <c r="A180" s="63" t="s">
        <v>213</v>
      </c>
      <c r="B180" s="33" t="s">
        <v>289</v>
      </c>
      <c r="C180" s="34">
        <v>1</v>
      </c>
      <c r="D180" s="35">
        <f t="shared" si="5"/>
        <v>370.13</v>
      </c>
      <c r="E180" s="22">
        <v>370.13</v>
      </c>
      <c r="F180" s="3" t="s">
        <v>582</v>
      </c>
      <c r="G180" s="19"/>
      <c r="H180" s="20"/>
      <c r="I180" s="20"/>
    </row>
    <row r="181" spans="1:9" ht="15">
      <c r="A181" s="63" t="s">
        <v>214</v>
      </c>
      <c r="B181" s="33" t="s">
        <v>285</v>
      </c>
      <c r="C181" s="34">
        <v>8</v>
      </c>
      <c r="D181" s="35">
        <f t="shared" si="5"/>
        <v>373.8525</v>
      </c>
      <c r="E181" s="22">
        <v>2990.82</v>
      </c>
      <c r="F181" s="3" t="s">
        <v>582</v>
      </c>
      <c r="G181" s="19"/>
      <c r="H181" s="20"/>
      <c r="I181" s="20"/>
    </row>
    <row r="182" spans="1:9" ht="15">
      <c r="A182" s="63" t="s">
        <v>215</v>
      </c>
      <c r="B182" s="33" t="s">
        <v>293</v>
      </c>
      <c r="C182" s="34">
        <v>14.8</v>
      </c>
      <c r="D182" s="35">
        <f t="shared" si="5"/>
        <v>130</v>
      </c>
      <c r="E182" s="22">
        <v>1924</v>
      </c>
      <c r="F182" s="3" t="s">
        <v>582</v>
      </c>
      <c r="G182" s="19"/>
      <c r="H182" s="20"/>
      <c r="I182" s="20"/>
    </row>
    <row r="183" spans="1:9" ht="15">
      <c r="A183" s="63" t="s">
        <v>216</v>
      </c>
      <c r="B183" s="33" t="s">
        <v>283</v>
      </c>
      <c r="C183" s="34">
        <v>10</v>
      </c>
      <c r="D183" s="35">
        <f t="shared" si="5"/>
        <v>3</v>
      </c>
      <c r="E183" s="22">
        <v>30</v>
      </c>
      <c r="F183" s="3" t="s">
        <v>582</v>
      </c>
      <c r="G183" s="19"/>
      <c r="H183" s="20"/>
      <c r="I183" s="20"/>
    </row>
    <row r="184" spans="1:9" ht="15">
      <c r="A184" s="63" t="s">
        <v>217</v>
      </c>
      <c r="B184" s="33" t="s">
        <v>283</v>
      </c>
      <c r="C184" s="34">
        <v>47</v>
      </c>
      <c r="D184" s="35">
        <f t="shared" si="5"/>
        <v>21.678510638297873</v>
      </c>
      <c r="E184" s="22">
        <v>1018.89</v>
      </c>
      <c r="F184" s="3" t="s">
        <v>582</v>
      </c>
      <c r="G184" s="19"/>
      <c r="H184" s="20"/>
      <c r="I184" s="20"/>
    </row>
    <row r="185" spans="1:9" ht="15">
      <c r="A185" s="63" t="s">
        <v>218</v>
      </c>
      <c r="B185" s="33" t="s">
        <v>285</v>
      </c>
      <c r="C185" s="34">
        <v>6</v>
      </c>
      <c r="D185" s="35">
        <f t="shared" si="5"/>
        <v>10.22</v>
      </c>
      <c r="E185" s="22">
        <v>61.32</v>
      </c>
      <c r="F185" s="3" t="s">
        <v>582</v>
      </c>
      <c r="G185" s="19"/>
      <c r="H185" s="20"/>
      <c r="I185" s="20"/>
    </row>
    <row r="186" spans="1:9" ht="15">
      <c r="A186" s="63" t="s">
        <v>219</v>
      </c>
      <c r="B186" s="33" t="s">
        <v>285</v>
      </c>
      <c r="C186" s="34">
        <v>2</v>
      </c>
      <c r="D186" s="35">
        <f t="shared" si="5"/>
        <v>3.5</v>
      </c>
      <c r="E186" s="22">
        <v>7</v>
      </c>
      <c r="F186" s="3" t="s">
        <v>582</v>
      </c>
      <c r="G186" s="19"/>
      <c r="H186" s="20"/>
      <c r="I186" s="20"/>
    </row>
    <row r="187" spans="1:9" ht="15">
      <c r="A187" s="63" t="s">
        <v>220</v>
      </c>
      <c r="B187" s="33" t="s">
        <v>283</v>
      </c>
      <c r="C187" s="34">
        <v>1</v>
      </c>
      <c r="D187" s="35">
        <f t="shared" si="5"/>
        <v>239.2</v>
      </c>
      <c r="E187" s="22">
        <v>239.2</v>
      </c>
      <c r="F187" s="3" t="s">
        <v>582</v>
      </c>
      <c r="G187" s="19"/>
      <c r="H187" s="20"/>
      <c r="I187" s="20"/>
    </row>
    <row r="188" spans="1:9" ht="15">
      <c r="A188" s="63" t="s">
        <v>221</v>
      </c>
      <c r="B188" s="33" t="s">
        <v>285</v>
      </c>
      <c r="C188" s="34">
        <v>1</v>
      </c>
      <c r="D188" s="35">
        <f t="shared" si="5"/>
        <v>30.53</v>
      </c>
      <c r="E188" s="22">
        <v>30.53</v>
      </c>
      <c r="F188" s="3" t="s">
        <v>582</v>
      </c>
      <c r="G188" s="19"/>
      <c r="H188" s="20"/>
      <c r="I188" s="20"/>
    </row>
    <row r="189" spans="1:9" ht="15">
      <c r="A189" s="63" t="s">
        <v>222</v>
      </c>
      <c r="B189" s="33" t="s">
        <v>287</v>
      </c>
      <c r="C189" s="34">
        <v>66</v>
      </c>
      <c r="D189" s="35">
        <f t="shared" si="5"/>
        <v>3.0336363636363637</v>
      </c>
      <c r="E189" s="22">
        <v>200.22</v>
      </c>
      <c r="F189" s="3" t="s">
        <v>582</v>
      </c>
      <c r="G189" s="19"/>
      <c r="H189" s="20"/>
      <c r="I189" s="20"/>
    </row>
    <row r="190" spans="1:9" ht="15">
      <c r="A190" s="63" t="s">
        <v>223</v>
      </c>
      <c r="B190" s="33" t="s">
        <v>288</v>
      </c>
      <c r="C190" s="34">
        <v>5</v>
      </c>
      <c r="D190" s="35">
        <f t="shared" si="5"/>
        <v>17.202</v>
      </c>
      <c r="E190" s="22">
        <v>86.01</v>
      </c>
      <c r="F190" s="3" t="s">
        <v>582</v>
      </c>
      <c r="G190" s="19"/>
      <c r="H190" s="20"/>
      <c r="I190" s="20"/>
    </row>
    <row r="191" spans="1:9" ht="15">
      <c r="A191" s="63" t="s">
        <v>224</v>
      </c>
      <c r="B191" s="33" t="s">
        <v>283</v>
      </c>
      <c r="C191" s="34">
        <v>3</v>
      </c>
      <c r="D191" s="35">
        <f t="shared" si="5"/>
        <v>56.93333333333334</v>
      </c>
      <c r="E191" s="22">
        <v>170.8</v>
      </c>
      <c r="F191" s="3" t="s">
        <v>582</v>
      </c>
      <c r="G191" s="19"/>
      <c r="H191" s="20"/>
      <c r="I191" s="20"/>
    </row>
    <row r="192" spans="1:9" ht="15" customHeight="1">
      <c r="A192" s="63" t="s">
        <v>225</v>
      </c>
      <c r="B192" s="33" t="s">
        <v>283</v>
      </c>
      <c r="C192" s="34">
        <v>4</v>
      </c>
      <c r="D192" s="35">
        <f t="shared" si="5"/>
        <v>23.45</v>
      </c>
      <c r="E192" s="22">
        <v>93.8</v>
      </c>
      <c r="F192" s="3" t="s">
        <v>582</v>
      </c>
      <c r="G192" s="19"/>
      <c r="H192" s="20"/>
      <c r="I192" s="20"/>
    </row>
    <row r="193" spans="1:9" ht="15">
      <c r="A193" s="63" t="s">
        <v>226</v>
      </c>
      <c r="B193" s="33" t="s">
        <v>284</v>
      </c>
      <c r="C193" s="34">
        <v>180</v>
      </c>
      <c r="D193" s="35">
        <f t="shared" si="5"/>
        <v>0.42533333333333334</v>
      </c>
      <c r="E193" s="22">
        <v>76.56</v>
      </c>
      <c r="F193" s="3" t="s">
        <v>582</v>
      </c>
      <c r="G193" s="19"/>
      <c r="H193" s="20"/>
      <c r="I193" s="20"/>
    </row>
    <row r="194" spans="1:9" ht="15">
      <c r="A194" s="63" t="s">
        <v>227</v>
      </c>
      <c r="B194" s="33" t="s">
        <v>291</v>
      </c>
      <c r="C194" s="34">
        <v>120</v>
      </c>
      <c r="D194" s="35">
        <f t="shared" si="5"/>
        <v>0.90825</v>
      </c>
      <c r="E194" s="22">
        <v>108.99</v>
      </c>
      <c r="F194" s="3" t="s">
        <v>582</v>
      </c>
      <c r="G194" s="19"/>
      <c r="H194" s="20"/>
      <c r="I194" s="20"/>
    </row>
    <row r="195" spans="1:9" ht="15">
      <c r="A195" s="63" t="s">
        <v>228</v>
      </c>
      <c r="B195" s="33" t="s">
        <v>285</v>
      </c>
      <c r="C195" s="34">
        <v>1</v>
      </c>
      <c r="D195" s="35">
        <f t="shared" si="5"/>
        <v>200.87</v>
      </c>
      <c r="E195" s="22">
        <v>200.87</v>
      </c>
      <c r="F195" s="3" t="s">
        <v>582</v>
      </c>
      <c r="G195" s="19"/>
      <c r="H195" s="20"/>
      <c r="I195" s="20"/>
    </row>
    <row r="196" spans="1:9" ht="15">
      <c r="A196" s="63" t="s">
        <v>229</v>
      </c>
      <c r="B196" s="33" t="s">
        <v>283</v>
      </c>
      <c r="C196" s="34">
        <v>1</v>
      </c>
      <c r="D196" s="35">
        <f t="shared" si="5"/>
        <v>27.5</v>
      </c>
      <c r="E196" s="22">
        <v>27.5</v>
      </c>
      <c r="F196" s="3" t="s">
        <v>582</v>
      </c>
      <c r="G196" s="19"/>
      <c r="H196" s="20"/>
      <c r="I196" s="20"/>
    </row>
    <row r="197" spans="1:9" ht="15">
      <c r="A197" s="63" t="s">
        <v>230</v>
      </c>
      <c r="B197" s="33" t="s">
        <v>283</v>
      </c>
      <c r="C197" s="34">
        <v>33</v>
      </c>
      <c r="D197" s="35">
        <f t="shared" si="5"/>
        <v>20.545454545454547</v>
      </c>
      <c r="E197" s="22">
        <v>678</v>
      </c>
      <c r="F197" s="3" t="s">
        <v>582</v>
      </c>
      <c r="G197" s="19"/>
      <c r="H197" s="20"/>
      <c r="I197" s="20"/>
    </row>
    <row r="198" spans="1:9" ht="15">
      <c r="A198" s="63" t="s">
        <v>231</v>
      </c>
      <c r="B198" s="33" t="s">
        <v>283</v>
      </c>
      <c r="C198" s="34">
        <v>1</v>
      </c>
      <c r="D198" s="35">
        <f t="shared" si="5"/>
        <v>35</v>
      </c>
      <c r="E198" s="22">
        <v>35</v>
      </c>
      <c r="F198" s="3" t="s">
        <v>582</v>
      </c>
      <c r="G198" s="19"/>
      <c r="H198" s="20"/>
      <c r="I198" s="20"/>
    </row>
    <row r="199" spans="1:9" ht="15" customHeight="1">
      <c r="A199" s="63" t="s">
        <v>232</v>
      </c>
      <c r="B199" s="33" t="s">
        <v>285</v>
      </c>
      <c r="C199" s="34">
        <v>11</v>
      </c>
      <c r="D199" s="35">
        <f t="shared" si="5"/>
        <v>43.805454545454545</v>
      </c>
      <c r="E199" s="22">
        <v>481.86</v>
      </c>
      <c r="F199" s="3" t="s">
        <v>582</v>
      </c>
      <c r="G199" s="19"/>
      <c r="H199" s="20"/>
      <c r="I199" s="20"/>
    </row>
    <row r="200" spans="1:9" ht="15">
      <c r="A200" s="63" t="s">
        <v>233</v>
      </c>
      <c r="B200" s="33" t="s">
        <v>283</v>
      </c>
      <c r="C200" s="34">
        <v>4</v>
      </c>
      <c r="D200" s="35">
        <f t="shared" si="5"/>
        <v>23.805</v>
      </c>
      <c r="E200" s="22">
        <v>95.22</v>
      </c>
      <c r="F200" s="3" t="s">
        <v>582</v>
      </c>
      <c r="G200" s="19"/>
      <c r="H200" s="20"/>
      <c r="I200" s="20"/>
    </row>
    <row r="201" spans="1:9" ht="15">
      <c r="A201" s="63" t="s">
        <v>234</v>
      </c>
      <c r="B201" s="33" t="s">
        <v>285</v>
      </c>
      <c r="C201" s="34">
        <v>5</v>
      </c>
      <c r="D201" s="35">
        <f t="shared" si="5"/>
        <v>93.626</v>
      </c>
      <c r="E201" s="22">
        <v>468.13</v>
      </c>
      <c r="F201" s="3" t="s">
        <v>582</v>
      </c>
      <c r="G201" s="19"/>
      <c r="H201" s="20"/>
      <c r="I201" s="20"/>
    </row>
    <row r="202" spans="1:9" ht="15">
      <c r="A202" s="63" t="s">
        <v>235</v>
      </c>
      <c r="B202" s="33" t="s">
        <v>283</v>
      </c>
      <c r="C202" s="34">
        <v>1</v>
      </c>
      <c r="D202" s="35">
        <f t="shared" si="5"/>
        <v>58</v>
      </c>
      <c r="E202" s="22">
        <v>58</v>
      </c>
      <c r="F202" s="3" t="s">
        <v>582</v>
      </c>
      <c r="G202" s="19"/>
      <c r="H202" s="20"/>
      <c r="I202" s="20"/>
    </row>
    <row r="203" spans="1:9" ht="15">
      <c r="A203" s="63" t="s">
        <v>236</v>
      </c>
      <c r="B203" s="33" t="s">
        <v>284</v>
      </c>
      <c r="C203" s="34">
        <v>18</v>
      </c>
      <c r="D203" s="35">
        <f t="shared" si="5"/>
        <v>3.5372222222222223</v>
      </c>
      <c r="E203" s="22">
        <v>63.67</v>
      </c>
      <c r="F203" s="3" t="s">
        <v>582</v>
      </c>
      <c r="G203" s="19"/>
      <c r="H203" s="20"/>
      <c r="I203" s="20"/>
    </row>
    <row r="204" spans="1:9" ht="15">
      <c r="A204" s="63" t="s">
        <v>237</v>
      </c>
      <c r="B204" s="33" t="s">
        <v>290</v>
      </c>
      <c r="C204" s="34">
        <v>5</v>
      </c>
      <c r="D204" s="35">
        <f t="shared" si="5"/>
        <v>27.3</v>
      </c>
      <c r="E204" s="22">
        <v>136.5</v>
      </c>
      <c r="F204" s="3" t="s">
        <v>582</v>
      </c>
      <c r="G204" s="19"/>
      <c r="H204" s="20"/>
      <c r="I204" s="20"/>
    </row>
    <row r="205" spans="1:9" ht="15">
      <c r="A205" s="63" t="s">
        <v>238</v>
      </c>
      <c r="B205" s="33" t="s">
        <v>285</v>
      </c>
      <c r="C205" s="34">
        <v>1</v>
      </c>
      <c r="D205" s="35">
        <f t="shared" si="5"/>
        <v>24.5</v>
      </c>
      <c r="E205" s="22">
        <v>24.5</v>
      </c>
      <c r="F205" s="3" t="s">
        <v>582</v>
      </c>
      <c r="G205" s="19"/>
      <c r="H205" s="20"/>
      <c r="I205" s="20"/>
    </row>
    <row r="206" spans="1:9" ht="15">
      <c r="A206" s="63" t="s">
        <v>239</v>
      </c>
      <c r="B206" s="33" t="s">
        <v>287</v>
      </c>
      <c r="C206" s="34">
        <v>9</v>
      </c>
      <c r="D206" s="35">
        <f t="shared" si="5"/>
        <v>15</v>
      </c>
      <c r="E206" s="22">
        <v>135</v>
      </c>
      <c r="F206" s="3" t="s">
        <v>582</v>
      </c>
      <c r="G206" s="19"/>
      <c r="H206" s="20"/>
      <c r="I206" s="20"/>
    </row>
    <row r="207" spans="1:9" ht="15">
      <c r="A207" s="63" t="s">
        <v>240</v>
      </c>
      <c r="B207" s="33" t="s">
        <v>287</v>
      </c>
      <c r="C207" s="34">
        <v>8</v>
      </c>
      <c r="D207" s="35">
        <f t="shared" si="5"/>
        <v>12.8925</v>
      </c>
      <c r="E207" s="22">
        <v>103.14</v>
      </c>
      <c r="F207" s="3" t="s">
        <v>582</v>
      </c>
      <c r="G207" s="19"/>
      <c r="H207" s="20"/>
      <c r="I207" s="20"/>
    </row>
    <row r="208" spans="1:9" ht="15">
      <c r="A208" s="63" t="s">
        <v>241</v>
      </c>
      <c r="B208" s="33" t="s">
        <v>283</v>
      </c>
      <c r="C208" s="34">
        <v>1</v>
      </c>
      <c r="D208" s="35">
        <f t="shared" si="5"/>
        <v>375</v>
      </c>
      <c r="E208" s="22">
        <v>375</v>
      </c>
      <c r="F208" s="3" t="s">
        <v>582</v>
      </c>
      <c r="G208" s="19"/>
      <c r="H208" s="20"/>
      <c r="I208" s="20"/>
    </row>
    <row r="209" spans="1:9" ht="15">
      <c r="A209" s="63" t="s">
        <v>242</v>
      </c>
      <c r="B209" s="33" t="s">
        <v>284</v>
      </c>
      <c r="C209" s="34">
        <v>120</v>
      </c>
      <c r="D209" s="35">
        <f t="shared" si="5"/>
        <v>4.975</v>
      </c>
      <c r="E209" s="22">
        <v>597</v>
      </c>
      <c r="F209" s="3" t="s">
        <v>582</v>
      </c>
      <c r="G209" s="19"/>
      <c r="H209" s="20"/>
      <c r="I209" s="20"/>
    </row>
    <row r="210" spans="1:9" ht="15" customHeight="1">
      <c r="A210" s="63" t="s">
        <v>243</v>
      </c>
      <c r="B210" s="33" t="s">
        <v>285</v>
      </c>
      <c r="C210" s="34">
        <v>2</v>
      </c>
      <c r="D210" s="35">
        <f t="shared" si="5"/>
        <v>141.065</v>
      </c>
      <c r="E210" s="22">
        <v>282.13</v>
      </c>
      <c r="F210" s="3" t="s">
        <v>582</v>
      </c>
      <c r="G210" s="19"/>
      <c r="H210" s="20"/>
      <c r="I210" s="20"/>
    </row>
    <row r="211" spans="1:9" ht="15">
      <c r="A211" s="63" t="s">
        <v>244</v>
      </c>
      <c r="B211" s="33" t="s">
        <v>283</v>
      </c>
      <c r="C211" s="34">
        <v>3</v>
      </c>
      <c r="D211" s="35">
        <f t="shared" si="5"/>
        <v>99</v>
      </c>
      <c r="E211" s="22">
        <v>297</v>
      </c>
      <c r="F211" s="3" t="s">
        <v>582</v>
      </c>
      <c r="G211" s="19"/>
      <c r="H211" s="20"/>
      <c r="I211" s="20"/>
    </row>
    <row r="212" spans="1:9" ht="15">
      <c r="A212" s="63" t="s">
        <v>245</v>
      </c>
      <c r="B212" s="33" t="s">
        <v>283</v>
      </c>
      <c r="C212" s="34">
        <v>1</v>
      </c>
      <c r="D212" s="35">
        <f t="shared" si="5"/>
        <v>75.9</v>
      </c>
      <c r="E212" s="22">
        <v>75.9</v>
      </c>
      <c r="F212" s="3" t="s">
        <v>582</v>
      </c>
      <c r="G212" s="19"/>
      <c r="H212" s="20"/>
      <c r="I212" s="20"/>
    </row>
    <row r="213" spans="1:9" ht="15" customHeight="1">
      <c r="A213" s="63" t="s">
        <v>246</v>
      </c>
      <c r="B213" s="33" t="s">
        <v>285</v>
      </c>
      <c r="C213" s="34">
        <v>46</v>
      </c>
      <c r="D213" s="35">
        <f t="shared" si="5"/>
        <v>29.950869565217392</v>
      </c>
      <c r="E213" s="22">
        <v>1377.74</v>
      </c>
      <c r="F213" s="3" t="s">
        <v>582</v>
      </c>
      <c r="G213" s="19"/>
      <c r="H213" s="20"/>
      <c r="I213" s="20"/>
    </row>
    <row r="214" spans="1:9" ht="15">
      <c r="A214" s="63" t="s">
        <v>247</v>
      </c>
      <c r="B214" s="33" t="s">
        <v>283</v>
      </c>
      <c r="C214" s="34">
        <v>8</v>
      </c>
      <c r="D214" s="35">
        <f t="shared" si="5"/>
        <v>15.645</v>
      </c>
      <c r="E214" s="22">
        <v>125.16</v>
      </c>
      <c r="F214" s="3" t="s">
        <v>582</v>
      </c>
      <c r="G214" s="19"/>
      <c r="H214" s="20"/>
      <c r="I214" s="20"/>
    </row>
    <row r="215" spans="1:9" ht="15">
      <c r="A215" s="63" t="s">
        <v>248</v>
      </c>
      <c r="B215" s="33" t="s">
        <v>283</v>
      </c>
      <c r="C215" s="34">
        <v>1</v>
      </c>
      <c r="D215" s="35">
        <f t="shared" si="5"/>
        <v>175.22</v>
      </c>
      <c r="E215" s="22">
        <v>175.22</v>
      </c>
      <c r="F215" s="3" t="s">
        <v>582</v>
      </c>
      <c r="G215" s="19"/>
      <c r="H215" s="20"/>
      <c r="I215" s="20"/>
    </row>
    <row r="216" spans="1:9" ht="15">
      <c r="A216" s="63" t="s">
        <v>249</v>
      </c>
      <c r="B216" s="33" t="s">
        <v>283</v>
      </c>
      <c r="C216" s="34">
        <v>1</v>
      </c>
      <c r="D216" s="35">
        <f t="shared" si="5"/>
        <v>138</v>
      </c>
      <c r="E216" s="22">
        <v>138</v>
      </c>
      <c r="F216" s="3" t="s">
        <v>582</v>
      </c>
      <c r="G216" s="19"/>
      <c r="H216" s="20"/>
      <c r="I216" s="20"/>
    </row>
    <row r="217" spans="1:9" ht="15">
      <c r="A217" s="63" t="s">
        <v>250</v>
      </c>
      <c r="B217" s="33" t="s">
        <v>284</v>
      </c>
      <c r="C217" s="34">
        <v>130</v>
      </c>
      <c r="D217" s="35">
        <f t="shared" si="5"/>
        <v>1.318923076923077</v>
      </c>
      <c r="E217" s="22">
        <v>171.46</v>
      </c>
      <c r="F217" s="3" t="s">
        <v>582</v>
      </c>
      <c r="G217" s="19"/>
      <c r="H217" s="20"/>
      <c r="I217" s="20"/>
    </row>
    <row r="218" spans="1:9" ht="15">
      <c r="A218" s="63" t="s">
        <v>251</v>
      </c>
      <c r="B218" s="33" t="s">
        <v>283</v>
      </c>
      <c r="C218" s="34">
        <v>30</v>
      </c>
      <c r="D218" s="35">
        <f t="shared" si="5"/>
        <v>18.459333333333333</v>
      </c>
      <c r="E218" s="22">
        <v>553.78</v>
      </c>
      <c r="F218" s="3" t="s">
        <v>582</v>
      </c>
      <c r="G218" s="19"/>
      <c r="H218" s="20"/>
      <c r="I218" s="20"/>
    </row>
    <row r="219" spans="1:9" ht="15">
      <c r="A219" s="63" t="s">
        <v>252</v>
      </c>
      <c r="B219" s="33" t="s">
        <v>284</v>
      </c>
      <c r="C219" s="34">
        <v>19</v>
      </c>
      <c r="D219" s="35">
        <f t="shared" si="5"/>
        <v>8.133157894736842</v>
      </c>
      <c r="E219" s="22">
        <v>154.53</v>
      </c>
      <c r="F219" s="3" t="s">
        <v>582</v>
      </c>
      <c r="G219" s="19"/>
      <c r="H219" s="20"/>
      <c r="I219" s="20"/>
    </row>
    <row r="220" spans="1:9" ht="15">
      <c r="A220" s="63" t="s">
        <v>253</v>
      </c>
      <c r="B220" s="33" t="s">
        <v>283</v>
      </c>
      <c r="C220" s="34">
        <v>1</v>
      </c>
      <c r="D220" s="35">
        <f t="shared" si="5"/>
        <v>176</v>
      </c>
      <c r="E220" s="22">
        <v>176</v>
      </c>
      <c r="F220" s="3" t="s">
        <v>582</v>
      </c>
      <c r="G220" s="19"/>
      <c r="H220" s="20"/>
      <c r="I220" s="20"/>
    </row>
    <row r="221" spans="1:9" ht="15">
      <c r="A221" s="63" t="s">
        <v>254</v>
      </c>
      <c r="B221" s="33" t="s">
        <v>287</v>
      </c>
      <c r="C221" s="34">
        <v>10</v>
      </c>
      <c r="D221" s="35">
        <f t="shared" si="5"/>
        <v>32.888</v>
      </c>
      <c r="E221" s="22">
        <v>328.88</v>
      </c>
      <c r="F221" s="3" t="s">
        <v>582</v>
      </c>
      <c r="G221" s="19"/>
      <c r="H221" s="20"/>
      <c r="I221" s="20"/>
    </row>
    <row r="222" spans="1:9" ht="15">
      <c r="A222" s="63" t="s">
        <v>255</v>
      </c>
      <c r="B222" s="33" t="s">
        <v>283</v>
      </c>
      <c r="C222" s="34">
        <v>2</v>
      </c>
      <c r="D222" s="35">
        <f t="shared" si="5"/>
        <v>137.5</v>
      </c>
      <c r="E222" s="22">
        <v>275</v>
      </c>
      <c r="F222" s="3" t="s">
        <v>582</v>
      </c>
      <c r="G222" s="19"/>
      <c r="H222" s="20"/>
      <c r="I222" s="20"/>
    </row>
    <row r="223" spans="1:9" ht="30">
      <c r="A223" s="63" t="s">
        <v>256</v>
      </c>
      <c r="B223" s="33" t="s">
        <v>286</v>
      </c>
      <c r="C223" s="34">
        <v>1</v>
      </c>
      <c r="D223" s="35">
        <f t="shared" si="5"/>
        <v>71.25</v>
      </c>
      <c r="E223" s="22">
        <v>71.25</v>
      </c>
      <c r="F223" s="3" t="s">
        <v>582</v>
      </c>
      <c r="G223" s="19"/>
      <c r="H223" s="20"/>
      <c r="I223" s="20"/>
    </row>
    <row r="224" spans="1:9" ht="15">
      <c r="A224" s="63" t="s">
        <v>257</v>
      </c>
      <c r="B224" s="33" t="s">
        <v>283</v>
      </c>
      <c r="C224" s="34">
        <v>3</v>
      </c>
      <c r="D224" s="35">
        <f t="shared" si="5"/>
        <v>126.75333333333333</v>
      </c>
      <c r="E224" s="22">
        <v>380.26</v>
      </c>
      <c r="F224" s="3" t="s">
        <v>582</v>
      </c>
      <c r="G224" s="19"/>
      <c r="H224" s="20"/>
      <c r="I224" s="20"/>
    </row>
    <row r="225" spans="1:9" ht="15">
      <c r="A225" s="63" t="s">
        <v>258</v>
      </c>
      <c r="B225" s="33" t="s">
        <v>284</v>
      </c>
      <c r="C225" s="34">
        <v>80</v>
      </c>
      <c r="D225" s="35">
        <f t="shared" si="5"/>
        <v>0.6563749999999999</v>
      </c>
      <c r="E225" s="22">
        <v>52.51</v>
      </c>
      <c r="F225" s="3" t="s">
        <v>582</v>
      </c>
      <c r="G225" s="19"/>
      <c r="H225" s="20"/>
      <c r="I225" s="20"/>
    </row>
    <row r="226" spans="1:9" ht="15">
      <c r="A226" s="63" t="s">
        <v>259</v>
      </c>
      <c r="B226" s="33" t="s">
        <v>283</v>
      </c>
      <c r="C226" s="34">
        <v>7</v>
      </c>
      <c r="D226" s="35">
        <f t="shared" si="5"/>
        <v>3.7128571428571426</v>
      </c>
      <c r="E226" s="22">
        <v>25.99</v>
      </c>
      <c r="F226" s="3" t="s">
        <v>582</v>
      </c>
      <c r="G226" s="19"/>
      <c r="H226" s="20"/>
      <c r="I226" s="20"/>
    </row>
    <row r="227" spans="1:9" ht="15">
      <c r="A227" s="63" t="s">
        <v>260</v>
      </c>
      <c r="B227" s="33" t="s">
        <v>283</v>
      </c>
      <c r="C227" s="34">
        <v>10</v>
      </c>
      <c r="D227" s="35">
        <f t="shared" si="5"/>
        <v>90.376</v>
      </c>
      <c r="E227" s="22">
        <v>903.76</v>
      </c>
      <c r="F227" s="3" t="s">
        <v>582</v>
      </c>
      <c r="G227" s="19"/>
      <c r="H227" s="20"/>
      <c r="I227" s="20"/>
    </row>
    <row r="228" spans="1:9" ht="15">
      <c r="A228" s="63" t="s">
        <v>261</v>
      </c>
      <c r="B228" s="33" t="s">
        <v>283</v>
      </c>
      <c r="C228" s="34">
        <v>1</v>
      </c>
      <c r="D228" s="35">
        <f t="shared" si="5"/>
        <v>44.8</v>
      </c>
      <c r="E228" s="22">
        <v>44.8</v>
      </c>
      <c r="F228" s="3" t="s">
        <v>582</v>
      </c>
      <c r="G228" s="19"/>
      <c r="H228" s="20"/>
      <c r="I228" s="20"/>
    </row>
    <row r="229" spans="1:9" ht="15">
      <c r="A229" s="63" t="s">
        <v>262</v>
      </c>
      <c r="B229" s="33" t="s">
        <v>285</v>
      </c>
      <c r="C229" s="34">
        <v>3</v>
      </c>
      <c r="D229" s="35">
        <f t="shared" si="5"/>
        <v>14.840000000000002</v>
      </c>
      <c r="E229" s="22">
        <v>44.52</v>
      </c>
      <c r="F229" s="3" t="s">
        <v>582</v>
      </c>
      <c r="G229" s="19"/>
      <c r="H229" s="20"/>
      <c r="I229" s="20"/>
    </row>
    <row r="230" spans="1:9" ht="15">
      <c r="A230" s="63" t="s">
        <v>263</v>
      </c>
      <c r="B230" s="33" t="s">
        <v>283</v>
      </c>
      <c r="C230" s="34">
        <v>3</v>
      </c>
      <c r="D230" s="35">
        <f t="shared" si="5"/>
        <v>59</v>
      </c>
      <c r="E230" s="22">
        <v>177</v>
      </c>
      <c r="F230" s="3" t="s">
        <v>582</v>
      </c>
      <c r="G230" s="19"/>
      <c r="H230" s="20"/>
      <c r="I230" s="20"/>
    </row>
    <row r="231" spans="1:9" ht="15">
      <c r="A231" s="63" t="s">
        <v>264</v>
      </c>
      <c r="B231" s="33" t="s">
        <v>284</v>
      </c>
      <c r="C231" s="34">
        <v>10</v>
      </c>
      <c r="D231" s="35">
        <f t="shared" si="5"/>
        <v>0.43099999999999994</v>
      </c>
      <c r="E231" s="22">
        <v>4.31</v>
      </c>
      <c r="F231" s="3" t="s">
        <v>582</v>
      </c>
      <c r="G231" s="19"/>
      <c r="H231" s="20"/>
      <c r="I231" s="20"/>
    </row>
    <row r="232" spans="1:9" ht="15">
      <c r="A232" s="63" t="s">
        <v>265</v>
      </c>
      <c r="B232" s="33" t="s">
        <v>283</v>
      </c>
      <c r="C232" s="34">
        <v>18</v>
      </c>
      <c r="D232" s="35">
        <f t="shared" si="5"/>
        <v>5.723333333333333</v>
      </c>
      <c r="E232" s="22">
        <v>103.02</v>
      </c>
      <c r="F232" s="3" t="s">
        <v>582</v>
      </c>
      <c r="G232" s="19"/>
      <c r="H232" s="20"/>
      <c r="I232" s="20"/>
    </row>
    <row r="233" spans="1:9" ht="15">
      <c r="A233" s="63" t="s">
        <v>266</v>
      </c>
      <c r="B233" s="33" t="s">
        <v>283</v>
      </c>
      <c r="C233" s="34">
        <v>17</v>
      </c>
      <c r="D233" s="35">
        <f t="shared" si="5"/>
        <v>10.93235294117647</v>
      </c>
      <c r="E233" s="22">
        <v>185.85</v>
      </c>
      <c r="F233" s="3" t="s">
        <v>582</v>
      </c>
      <c r="G233" s="19"/>
      <c r="H233" s="20"/>
      <c r="I233" s="20"/>
    </row>
    <row r="234" spans="1:9" ht="15">
      <c r="A234" s="63" t="s">
        <v>267</v>
      </c>
      <c r="B234" s="33" t="s">
        <v>285</v>
      </c>
      <c r="C234" s="34">
        <v>2</v>
      </c>
      <c r="D234" s="35">
        <f t="shared" si="5"/>
        <v>335</v>
      </c>
      <c r="E234" s="22">
        <v>670</v>
      </c>
      <c r="F234" s="3" t="s">
        <v>582</v>
      </c>
      <c r="G234" s="19"/>
      <c r="H234" s="20"/>
      <c r="I234" s="20"/>
    </row>
    <row r="235" spans="1:9" ht="15">
      <c r="A235" s="63" t="s">
        <v>268</v>
      </c>
      <c r="B235" s="33" t="s">
        <v>283</v>
      </c>
      <c r="C235" s="34">
        <v>38</v>
      </c>
      <c r="D235" s="35">
        <f t="shared" si="5"/>
        <v>11.038157894736841</v>
      </c>
      <c r="E235" s="22">
        <v>419.45</v>
      </c>
      <c r="F235" s="3" t="s">
        <v>582</v>
      </c>
      <c r="G235" s="19"/>
      <c r="H235" s="20"/>
      <c r="I235" s="20"/>
    </row>
    <row r="236" spans="1:9" ht="15">
      <c r="A236" s="63" t="s">
        <v>269</v>
      </c>
      <c r="B236" s="33" t="s">
        <v>284</v>
      </c>
      <c r="C236" s="34">
        <v>50</v>
      </c>
      <c r="D236" s="35">
        <f t="shared" si="5"/>
        <v>0.4</v>
      </c>
      <c r="E236" s="22">
        <v>20</v>
      </c>
      <c r="F236" s="3" t="s">
        <v>582</v>
      </c>
      <c r="G236" s="19"/>
      <c r="H236" s="20"/>
      <c r="I236" s="20"/>
    </row>
    <row r="237" spans="1:9" ht="15">
      <c r="A237" s="63" t="s">
        <v>270</v>
      </c>
      <c r="B237" s="33" t="s">
        <v>284</v>
      </c>
      <c r="C237" s="34">
        <v>10</v>
      </c>
      <c r="D237" s="35">
        <f t="shared" si="5"/>
        <v>0.615</v>
      </c>
      <c r="E237" s="22">
        <v>6.15</v>
      </c>
      <c r="F237" s="3" t="s">
        <v>582</v>
      </c>
      <c r="G237" s="19"/>
      <c r="H237" s="20"/>
      <c r="I237" s="20"/>
    </row>
    <row r="238" spans="1:9" ht="15">
      <c r="A238" s="63" t="s">
        <v>271</v>
      </c>
      <c r="B238" s="33" t="s">
        <v>283</v>
      </c>
      <c r="C238" s="34">
        <v>10</v>
      </c>
      <c r="D238" s="35">
        <f t="shared" si="5"/>
        <v>4.766</v>
      </c>
      <c r="E238" s="22">
        <v>47.66</v>
      </c>
      <c r="F238" s="3" t="s">
        <v>582</v>
      </c>
      <c r="G238" s="19"/>
      <c r="H238" s="20"/>
      <c r="I238" s="20"/>
    </row>
    <row r="239" spans="1:9" ht="15" customHeight="1">
      <c r="A239" s="63" t="s">
        <v>272</v>
      </c>
      <c r="B239" s="33" t="s">
        <v>287</v>
      </c>
      <c r="C239" s="34">
        <v>2</v>
      </c>
      <c r="D239" s="35">
        <f t="shared" si="5"/>
        <v>46.55</v>
      </c>
      <c r="E239" s="22">
        <v>93.1</v>
      </c>
      <c r="F239" s="3" t="s">
        <v>582</v>
      </c>
      <c r="G239" s="19"/>
      <c r="H239" s="20"/>
      <c r="I239" s="20"/>
    </row>
    <row r="240" spans="1:9" ht="15">
      <c r="A240" s="63" t="s">
        <v>273</v>
      </c>
      <c r="B240" s="33" t="s">
        <v>287</v>
      </c>
      <c r="C240" s="34">
        <v>200</v>
      </c>
      <c r="D240" s="35">
        <f t="shared" si="5"/>
        <v>3.0645</v>
      </c>
      <c r="E240" s="22">
        <v>612.9</v>
      </c>
      <c r="F240" s="3" t="s">
        <v>582</v>
      </c>
      <c r="G240" s="19"/>
      <c r="H240" s="20"/>
      <c r="I240" s="20"/>
    </row>
    <row r="241" spans="1:9" ht="15">
      <c r="A241" s="63" t="s">
        <v>274</v>
      </c>
      <c r="B241" s="33" t="s">
        <v>287</v>
      </c>
      <c r="C241" s="34">
        <v>14</v>
      </c>
      <c r="D241" s="35">
        <f t="shared" si="5"/>
        <v>3.15</v>
      </c>
      <c r="E241" s="22">
        <v>44.1</v>
      </c>
      <c r="F241" s="3" t="s">
        <v>582</v>
      </c>
      <c r="G241" s="19"/>
      <c r="H241" s="20"/>
      <c r="I241" s="20"/>
    </row>
    <row r="242" spans="1:9" ht="15">
      <c r="A242" s="63" t="s">
        <v>275</v>
      </c>
      <c r="B242" s="33" t="s">
        <v>287</v>
      </c>
      <c r="C242" s="34">
        <v>2</v>
      </c>
      <c r="D242" s="35">
        <f aca="true" t="shared" si="6" ref="D242:D249">E242/C242</f>
        <v>5.79</v>
      </c>
      <c r="E242" s="22">
        <v>11.58</v>
      </c>
      <c r="F242" s="3" t="s">
        <v>582</v>
      </c>
      <c r="G242" s="19"/>
      <c r="H242" s="20"/>
      <c r="I242" s="20"/>
    </row>
    <row r="243" spans="1:9" ht="15">
      <c r="A243" s="63" t="s">
        <v>276</v>
      </c>
      <c r="B243" s="33" t="s">
        <v>287</v>
      </c>
      <c r="C243" s="34">
        <v>72</v>
      </c>
      <c r="D243" s="35">
        <f t="shared" si="6"/>
        <v>2.680972222222222</v>
      </c>
      <c r="E243" s="22">
        <v>193.03</v>
      </c>
      <c r="F243" s="3" t="s">
        <v>582</v>
      </c>
      <c r="G243" s="19"/>
      <c r="H243" s="20"/>
      <c r="I243" s="20"/>
    </row>
    <row r="244" spans="1:9" ht="15">
      <c r="A244" s="63" t="s">
        <v>277</v>
      </c>
      <c r="B244" s="33" t="s">
        <v>283</v>
      </c>
      <c r="C244" s="34">
        <v>1</v>
      </c>
      <c r="D244" s="35">
        <f t="shared" si="6"/>
        <v>409</v>
      </c>
      <c r="E244" s="22">
        <v>409</v>
      </c>
      <c r="F244" s="3" t="s">
        <v>582</v>
      </c>
      <c r="G244" s="19"/>
      <c r="H244" s="20"/>
      <c r="I244" s="20"/>
    </row>
    <row r="245" spans="1:9" ht="15">
      <c r="A245" s="63" t="s">
        <v>278</v>
      </c>
      <c r="B245" s="33" t="s">
        <v>283</v>
      </c>
      <c r="C245" s="34">
        <v>1</v>
      </c>
      <c r="D245" s="35">
        <f t="shared" si="6"/>
        <v>88.08</v>
      </c>
      <c r="E245" s="22">
        <v>88.08</v>
      </c>
      <c r="F245" s="3" t="s">
        <v>582</v>
      </c>
      <c r="G245" s="19"/>
      <c r="H245" s="20"/>
      <c r="I245" s="20"/>
    </row>
    <row r="246" spans="1:9" ht="15">
      <c r="A246" s="63" t="s">
        <v>279</v>
      </c>
      <c r="B246" s="33" t="s">
        <v>283</v>
      </c>
      <c r="C246" s="34">
        <v>1</v>
      </c>
      <c r="D246" s="35">
        <f t="shared" si="6"/>
        <v>102.76</v>
      </c>
      <c r="E246" s="22">
        <v>102.76</v>
      </c>
      <c r="F246" s="3" t="s">
        <v>582</v>
      </c>
      <c r="G246" s="19"/>
      <c r="H246" s="20"/>
      <c r="I246" s="20"/>
    </row>
    <row r="247" spans="1:9" ht="15">
      <c r="A247" s="63" t="s">
        <v>280</v>
      </c>
      <c r="B247" s="33" t="s">
        <v>289</v>
      </c>
      <c r="C247" s="34">
        <v>2</v>
      </c>
      <c r="D247" s="35">
        <f t="shared" si="6"/>
        <v>288.175</v>
      </c>
      <c r="E247" s="22">
        <v>576.35</v>
      </c>
      <c r="F247" s="3" t="s">
        <v>582</v>
      </c>
      <c r="G247" s="19"/>
      <c r="H247" s="20"/>
      <c r="I247" s="20"/>
    </row>
    <row r="248" spans="1:9" ht="15">
      <c r="A248" s="63" t="s">
        <v>281</v>
      </c>
      <c r="B248" s="33" t="s">
        <v>287</v>
      </c>
      <c r="C248" s="34">
        <v>1</v>
      </c>
      <c r="D248" s="35">
        <f t="shared" si="6"/>
        <v>25</v>
      </c>
      <c r="E248" s="22">
        <v>25</v>
      </c>
      <c r="F248" s="3" t="s">
        <v>582</v>
      </c>
      <c r="G248" s="19"/>
      <c r="H248" s="20"/>
      <c r="I248" s="20"/>
    </row>
    <row r="249" spans="1:9" ht="15">
      <c r="A249" s="63" t="s">
        <v>282</v>
      </c>
      <c r="B249" s="33" t="s">
        <v>284</v>
      </c>
      <c r="C249" s="34">
        <v>30</v>
      </c>
      <c r="D249" s="35">
        <f t="shared" si="6"/>
        <v>0.26666666666666666</v>
      </c>
      <c r="E249" s="22">
        <v>8</v>
      </c>
      <c r="F249" s="3" t="s">
        <v>582</v>
      </c>
      <c r="G249" s="19"/>
      <c r="H249" s="20"/>
      <c r="I249" s="20"/>
    </row>
    <row r="250" spans="1:6" s="30" customFormat="1" ht="15.75">
      <c r="A250" s="61" t="s">
        <v>81</v>
      </c>
      <c r="B250" s="38"/>
      <c r="C250" s="38"/>
      <c r="D250" s="38"/>
      <c r="E250" s="28">
        <f>SUM(E49:E249)</f>
        <v>67728.82999999999</v>
      </c>
      <c r="F250" s="29"/>
    </row>
    <row r="251" spans="1:6" s="32" customFormat="1" ht="15">
      <c r="A251" s="86" t="s">
        <v>512</v>
      </c>
      <c r="B251" s="87"/>
      <c r="C251" s="87"/>
      <c r="D251" s="87"/>
      <c r="E251" s="87"/>
      <c r="F251" s="88"/>
    </row>
    <row r="252" spans="1:6" ht="15">
      <c r="A252" s="62" t="s">
        <v>9</v>
      </c>
      <c r="B252" s="16" t="s">
        <v>293</v>
      </c>
      <c r="C252" s="16">
        <v>250</v>
      </c>
      <c r="D252" s="16">
        <v>65</v>
      </c>
      <c r="E252" s="11">
        <f>C252*D252</f>
        <v>16250</v>
      </c>
      <c r="F252" s="3" t="s">
        <v>582</v>
      </c>
    </row>
    <row r="253" spans="1:6" ht="15">
      <c r="A253" s="62" t="s">
        <v>10</v>
      </c>
      <c r="B253" s="16" t="s">
        <v>293</v>
      </c>
      <c r="C253" s="16">
        <v>500</v>
      </c>
      <c r="D253" s="16">
        <v>55</v>
      </c>
      <c r="E253" s="11">
        <f aca="true" t="shared" si="7" ref="E253:E306">C253*D253</f>
        <v>27500</v>
      </c>
      <c r="F253" s="3" t="s">
        <v>582</v>
      </c>
    </row>
    <row r="254" spans="1:6" ht="15">
      <c r="A254" s="62" t="s">
        <v>11</v>
      </c>
      <c r="B254" s="16" t="s">
        <v>293</v>
      </c>
      <c r="C254" s="16">
        <v>700</v>
      </c>
      <c r="D254" s="16">
        <v>58</v>
      </c>
      <c r="E254" s="11">
        <f t="shared" si="7"/>
        <v>40600</v>
      </c>
      <c r="F254" s="3" t="s">
        <v>582</v>
      </c>
    </row>
    <row r="255" spans="1:6" ht="15">
      <c r="A255" s="62" t="s">
        <v>12</v>
      </c>
      <c r="B255" s="16" t="s">
        <v>293</v>
      </c>
      <c r="C255" s="16">
        <v>200</v>
      </c>
      <c r="D255" s="16">
        <v>100</v>
      </c>
      <c r="E255" s="11">
        <f t="shared" si="7"/>
        <v>20000</v>
      </c>
      <c r="F255" s="3" t="s">
        <v>582</v>
      </c>
    </row>
    <row r="256" spans="1:6" ht="15">
      <c r="A256" s="62" t="s">
        <v>13</v>
      </c>
      <c r="B256" s="16" t="s">
        <v>293</v>
      </c>
      <c r="C256" s="16">
        <v>6</v>
      </c>
      <c r="D256" s="16">
        <v>53</v>
      </c>
      <c r="E256" s="11">
        <f t="shared" si="7"/>
        <v>318</v>
      </c>
      <c r="F256" s="3" t="s">
        <v>582</v>
      </c>
    </row>
    <row r="257" spans="1:6" ht="15">
      <c r="A257" s="62" t="s">
        <v>14</v>
      </c>
      <c r="B257" s="16" t="s">
        <v>293</v>
      </c>
      <c r="C257" s="16">
        <v>200</v>
      </c>
      <c r="D257" s="16">
        <v>94</v>
      </c>
      <c r="E257" s="11">
        <f t="shared" si="7"/>
        <v>18800</v>
      </c>
      <c r="F257" s="3" t="s">
        <v>582</v>
      </c>
    </row>
    <row r="258" spans="1:6" ht="15">
      <c r="A258" s="62" t="s">
        <v>15</v>
      </c>
      <c r="B258" s="16" t="s">
        <v>293</v>
      </c>
      <c r="C258" s="16">
        <v>900</v>
      </c>
      <c r="D258" s="16">
        <v>48</v>
      </c>
      <c r="E258" s="11">
        <f t="shared" si="7"/>
        <v>43200</v>
      </c>
      <c r="F258" s="3" t="s">
        <v>582</v>
      </c>
    </row>
    <row r="259" spans="1:6" ht="15">
      <c r="A259" s="62" t="s">
        <v>16</v>
      </c>
      <c r="B259" s="16" t="s">
        <v>293</v>
      </c>
      <c r="C259" s="16">
        <v>40</v>
      </c>
      <c r="D259" s="16">
        <v>63</v>
      </c>
      <c r="E259" s="11">
        <f t="shared" si="7"/>
        <v>2520</v>
      </c>
      <c r="F259" s="3" t="s">
        <v>582</v>
      </c>
    </row>
    <row r="260" spans="1:6" ht="15">
      <c r="A260" s="62" t="s">
        <v>17</v>
      </c>
      <c r="B260" s="16" t="s">
        <v>293</v>
      </c>
      <c r="C260" s="16">
        <v>15</v>
      </c>
      <c r="D260" s="16">
        <v>190</v>
      </c>
      <c r="E260" s="11">
        <f t="shared" si="7"/>
        <v>2850</v>
      </c>
      <c r="F260" s="3" t="s">
        <v>582</v>
      </c>
    </row>
    <row r="261" spans="1:6" ht="15">
      <c r="A261" s="62" t="s">
        <v>18</v>
      </c>
      <c r="B261" s="16" t="s">
        <v>293</v>
      </c>
      <c r="C261" s="16">
        <v>50</v>
      </c>
      <c r="D261" s="16">
        <v>148</v>
      </c>
      <c r="E261" s="11">
        <f t="shared" si="7"/>
        <v>7400</v>
      </c>
      <c r="F261" s="3" t="s">
        <v>582</v>
      </c>
    </row>
    <row r="262" spans="1:6" ht="15">
      <c r="A262" s="62" t="s">
        <v>19</v>
      </c>
      <c r="B262" s="16" t="s">
        <v>293</v>
      </c>
      <c r="C262" s="16">
        <v>1500</v>
      </c>
      <c r="D262" s="16">
        <v>13.5</v>
      </c>
      <c r="E262" s="11">
        <f t="shared" si="7"/>
        <v>20250</v>
      </c>
      <c r="F262" s="3" t="s">
        <v>582</v>
      </c>
    </row>
    <row r="263" spans="1:6" ht="15">
      <c r="A263" s="62" t="s">
        <v>20</v>
      </c>
      <c r="B263" s="16" t="s">
        <v>293</v>
      </c>
      <c r="C263" s="16">
        <v>3000</v>
      </c>
      <c r="D263" s="16">
        <v>20</v>
      </c>
      <c r="E263" s="11">
        <f t="shared" si="7"/>
        <v>60000</v>
      </c>
      <c r="F263" s="3" t="s">
        <v>582</v>
      </c>
    </row>
    <row r="264" spans="1:6" ht="15">
      <c r="A264" s="62" t="s">
        <v>21</v>
      </c>
      <c r="B264" s="16" t="s">
        <v>293</v>
      </c>
      <c r="C264" s="16">
        <v>200</v>
      </c>
      <c r="D264" s="16">
        <v>50</v>
      </c>
      <c r="E264" s="11">
        <f t="shared" si="7"/>
        <v>10000</v>
      </c>
      <c r="F264" s="3" t="s">
        <v>582</v>
      </c>
    </row>
    <row r="265" spans="1:6" ht="15">
      <c r="A265" s="62" t="s">
        <v>22</v>
      </c>
      <c r="B265" s="16" t="s">
        <v>293</v>
      </c>
      <c r="C265" s="16">
        <v>300</v>
      </c>
      <c r="D265" s="16">
        <v>230</v>
      </c>
      <c r="E265" s="11">
        <f t="shared" si="7"/>
        <v>69000</v>
      </c>
      <c r="F265" s="3" t="s">
        <v>582</v>
      </c>
    </row>
    <row r="266" spans="1:6" ht="15">
      <c r="A266" s="62" t="s">
        <v>23</v>
      </c>
      <c r="B266" s="16" t="s">
        <v>293</v>
      </c>
      <c r="C266" s="16">
        <v>80</v>
      </c>
      <c r="D266" s="16">
        <v>150</v>
      </c>
      <c r="E266" s="11">
        <f t="shared" si="7"/>
        <v>12000</v>
      </c>
      <c r="F266" s="3" t="s">
        <v>582</v>
      </c>
    </row>
    <row r="267" spans="1:6" ht="15">
      <c r="A267" s="62" t="s">
        <v>24</v>
      </c>
      <c r="B267" s="16" t="s">
        <v>293</v>
      </c>
      <c r="C267" s="16">
        <v>100</v>
      </c>
      <c r="D267" s="16">
        <v>45</v>
      </c>
      <c r="E267" s="11">
        <f t="shared" si="7"/>
        <v>4500</v>
      </c>
      <c r="F267" s="3" t="s">
        <v>582</v>
      </c>
    </row>
    <row r="268" spans="1:6" ht="15">
      <c r="A268" s="62" t="s">
        <v>25</v>
      </c>
      <c r="B268" s="16" t="s">
        <v>293</v>
      </c>
      <c r="C268" s="16">
        <v>100</v>
      </c>
      <c r="D268" s="16">
        <v>37</v>
      </c>
      <c r="E268" s="11">
        <f t="shared" si="7"/>
        <v>3700</v>
      </c>
      <c r="F268" s="3" t="s">
        <v>582</v>
      </c>
    </row>
    <row r="269" spans="1:6" ht="15">
      <c r="A269" s="62" t="s">
        <v>26</v>
      </c>
      <c r="B269" s="16" t="s">
        <v>293</v>
      </c>
      <c r="C269" s="16">
        <v>100</v>
      </c>
      <c r="D269" s="16">
        <v>19</v>
      </c>
      <c r="E269" s="11">
        <f t="shared" si="7"/>
        <v>1900</v>
      </c>
      <c r="F269" s="3" t="s">
        <v>582</v>
      </c>
    </row>
    <row r="270" spans="1:6" ht="15">
      <c r="A270" s="62" t="s">
        <v>66</v>
      </c>
      <c r="B270" s="16" t="s">
        <v>293</v>
      </c>
      <c r="C270" s="16">
        <v>100</v>
      </c>
      <c r="D270" s="16">
        <v>25</v>
      </c>
      <c r="E270" s="11">
        <f t="shared" si="7"/>
        <v>2500</v>
      </c>
      <c r="F270" s="3" t="s">
        <v>582</v>
      </c>
    </row>
    <row r="271" spans="1:6" ht="15">
      <c r="A271" s="62" t="s">
        <v>27</v>
      </c>
      <c r="B271" s="16" t="s">
        <v>293</v>
      </c>
      <c r="C271" s="16">
        <v>200</v>
      </c>
      <c r="D271" s="16">
        <v>26</v>
      </c>
      <c r="E271" s="11">
        <f t="shared" si="7"/>
        <v>5200</v>
      </c>
      <c r="F271" s="3" t="s">
        <v>582</v>
      </c>
    </row>
    <row r="272" spans="1:6" ht="15">
      <c r="A272" s="62" t="s">
        <v>28</v>
      </c>
      <c r="B272" s="16" t="s">
        <v>293</v>
      </c>
      <c r="C272" s="16">
        <v>1000</v>
      </c>
      <c r="D272" s="16">
        <v>15</v>
      </c>
      <c r="E272" s="11">
        <f t="shared" si="7"/>
        <v>15000</v>
      </c>
      <c r="F272" s="3" t="s">
        <v>582</v>
      </c>
    </row>
    <row r="273" spans="1:6" ht="15">
      <c r="A273" s="62" t="s">
        <v>29</v>
      </c>
      <c r="B273" s="16" t="s">
        <v>293</v>
      </c>
      <c r="C273" s="16">
        <v>81</v>
      </c>
      <c r="D273" s="16">
        <v>30</v>
      </c>
      <c r="E273" s="11">
        <f t="shared" si="7"/>
        <v>2430</v>
      </c>
      <c r="F273" s="3" t="s">
        <v>582</v>
      </c>
    </row>
    <row r="274" spans="1:6" ht="15">
      <c r="A274" s="62" t="s">
        <v>30</v>
      </c>
      <c r="B274" s="16" t="s">
        <v>293</v>
      </c>
      <c r="C274" s="16">
        <v>222</v>
      </c>
      <c r="D274" s="16">
        <v>50</v>
      </c>
      <c r="E274" s="11">
        <f t="shared" si="7"/>
        <v>11100</v>
      </c>
      <c r="F274" s="3" t="s">
        <v>582</v>
      </c>
    </row>
    <row r="275" spans="1:6" ht="15">
      <c r="A275" s="62" t="s">
        <v>31</v>
      </c>
      <c r="B275" s="16" t="s">
        <v>293</v>
      </c>
      <c r="C275" s="16">
        <v>20</v>
      </c>
      <c r="D275" s="16">
        <v>65</v>
      </c>
      <c r="E275" s="11">
        <f t="shared" si="7"/>
        <v>1300</v>
      </c>
      <c r="F275" s="3" t="s">
        <v>582</v>
      </c>
    </row>
    <row r="276" spans="1:6" ht="15">
      <c r="A276" s="62" t="s">
        <v>32</v>
      </c>
      <c r="B276" s="16" t="s">
        <v>293</v>
      </c>
      <c r="C276" s="16">
        <v>300</v>
      </c>
      <c r="D276" s="16">
        <v>130</v>
      </c>
      <c r="E276" s="11">
        <f t="shared" si="7"/>
        <v>39000</v>
      </c>
      <c r="F276" s="3" t="s">
        <v>582</v>
      </c>
    </row>
    <row r="277" spans="1:6" ht="15">
      <c r="A277" s="62" t="s">
        <v>33</v>
      </c>
      <c r="B277" s="16" t="s">
        <v>308</v>
      </c>
      <c r="C277" s="16">
        <v>1000</v>
      </c>
      <c r="D277" s="16">
        <v>51</v>
      </c>
      <c r="E277" s="11">
        <f t="shared" si="7"/>
        <v>51000</v>
      </c>
      <c r="F277" s="3" t="s">
        <v>582</v>
      </c>
    </row>
    <row r="278" spans="1:6" ht="15">
      <c r="A278" s="62" t="s">
        <v>34</v>
      </c>
      <c r="B278" s="16" t="s">
        <v>293</v>
      </c>
      <c r="C278" s="16">
        <v>80</v>
      </c>
      <c r="D278" s="16">
        <v>115</v>
      </c>
      <c r="E278" s="11">
        <f t="shared" si="7"/>
        <v>9200</v>
      </c>
      <c r="F278" s="3" t="s">
        <v>582</v>
      </c>
    </row>
    <row r="279" spans="1:6" ht="15">
      <c r="A279" s="62" t="s">
        <v>35</v>
      </c>
      <c r="B279" s="16" t="s">
        <v>293</v>
      </c>
      <c r="C279" s="16">
        <v>100</v>
      </c>
      <c r="D279" s="16">
        <v>92</v>
      </c>
      <c r="E279" s="11">
        <f t="shared" si="7"/>
        <v>9200</v>
      </c>
      <c r="F279" s="3" t="s">
        <v>582</v>
      </c>
    </row>
    <row r="280" spans="1:6" ht="15">
      <c r="A280" s="62" t="s">
        <v>36</v>
      </c>
      <c r="B280" s="16" t="s">
        <v>293</v>
      </c>
      <c r="C280" s="16">
        <v>1000</v>
      </c>
      <c r="D280" s="16">
        <v>25</v>
      </c>
      <c r="E280" s="11">
        <f t="shared" si="7"/>
        <v>25000</v>
      </c>
      <c r="F280" s="3" t="s">
        <v>582</v>
      </c>
    </row>
    <row r="281" spans="1:6" ht="15">
      <c r="A281" s="62" t="s">
        <v>37</v>
      </c>
      <c r="B281" s="16" t="s">
        <v>293</v>
      </c>
      <c r="C281" s="16">
        <v>120</v>
      </c>
      <c r="D281" s="16">
        <v>68</v>
      </c>
      <c r="E281" s="11">
        <f t="shared" si="7"/>
        <v>8160</v>
      </c>
      <c r="F281" s="3" t="s">
        <v>582</v>
      </c>
    </row>
    <row r="282" spans="1:6" ht="15">
      <c r="A282" s="62" t="s">
        <v>38</v>
      </c>
      <c r="B282" s="16" t="s">
        <v>293</v>
      </c>
      <c r="C282" s="16">
        <v>500</v>
      </c>
      <c r="D282" s="16">
        <v>15</v>
      </c>
      <c r="E282" s="11">
        <f t="shared" si="7"/>
        <v>7500</v>
      </c>
      <c r="F282" s="3" t="s">
        <v>582</v>
      </c>
    </row>
    <row r="283" spans="1:6" ht="15">
      <c r="A283" s="62" t="s">
        <v>39</v>
      </c>
      <c r="B283" s="16" t="s">
        <v>293</v>
      </c>
      <c r="C283" s="16">
        <v>1000</v>
      </c>
      <c r="D283" s="16">
        <v>225</v>
      </c>
      <c r="E283" s="11">
        <f t="shared" si="7"/>
        <v>225000</v>
      </c>
      <c r="F283" s="3" t="s">
        <v>582</v>
      </c>
    </row>
    <row r="284" spans="1:6" ht="15">
      <c r="A284" s="62" t="s">
        <v>40</v>
      </c>
      <c r="B284" s="16" t="s">
        <v>293</v>
      </c>
      <c r="C284" s="16">
        <v>500</v>
      </c>
      <c r="D284" s="16">
        <v>100</v>
      </c>
      <c r="E284" s="11">
        <f t="shared" si="7"/>
        <v>50000</v>
      </c>
      <c r="F284" s="3" t="s">
        <v>582</v>
      </c>
    </row>
    <row r="285" spans="1:6" ht="15">
      <c r="A285" s="62" t="s">
        <v>41</v>
      </c>
      <c r="B285" s="16" t="s">
        <v>293</v>
      </c>
      <c r="C285" s="16">
        <v>80</v>
      </c>
      <c r="D285" s="16">
        <v>105</v>
      </c>
      <c r="E285" s="11">
        <f t="shared" si="7"/>
        <v>8400</v>
      </c>
      <c r="F285" s="3" t="s">
        <v>582</v>
      </c>
    </row>
    <row r="286" spans="1:6" ht="15">
      <c r="A286" s="62" t="s">
        <v>42</v>
      </c>
      <c r="B286" s="16" t="s">
        <v>293</v>
      </c>
      <c r="C286" s="16">
        <v>60</v>
      </c>
      <c r="D286" s="16">
        <v>111</v>
      </c>
      <c r="E286" s="11">
        <f t="shared" si="7"/>
        <v>6660</v>
      </c>
      <c r="F286" s="3" t="s">
        <v>582</v>
      </c>
    </row>
    <row r="287" spans="1:6" ht="15">
      <c r="A287" s="62" t="s">
        <v>43</v>
      </c>
      <c r="B287" s="16" t="s">
        <v>293</v>
      </c>
      <c r="C287" s="16">
        <v>300</v>
      </c>
      <c r="D287" s="16">
        <v>90</v>
      </c>
      <c r="E287" s="11">
        <f t="shared" si="7"/>
        <v>27000</v>
      </c>
      <c r="F287" s="3" t="s">
        <v>582</v>
      </c>
    </row>
    <row r="288" spans="1:6" ht="15">
      <c r="A288" s="62" t="s">
        <v>44</v>
      </c>
      <c r="B288" s="16" t="s">
        <v>293</v>
      </c>
      <c r="C288" s="16">
        <v>80</v>
      </c>
      <c r="D288" s="16">
        <v>73</v>
      </c>
      <c r="E288" s="11">
        <f t="shared" si="7"/>
        <v>5840</v>
      </c>
      <c r="F288" s="3" t="s">
        <v>582</v>
      </c>
    </row>
    <row r="289" spans="1:6" ht="15">
      <c r="A289" s="62" t="s">
        <v>45</v>
      </c>
      <c r="B289" s="16" t="s">
        <v>293</v>
      </c>
      <c r="C289" s="16">
        <v>100</v>
      </c>
      <c r="D289" s="16">
        <v>28</v>
      </c>
      <c r="E289" s="11">
        <f t="shared" si="7"/>
        <v>2800</v>
      </c>
      <c r="F289" s="3" t="s">
        <v>582</v>
      </c>
    </row>
    <row r="290" spans="1:6" ht="15">
      <c r="A290" s="62" t="s">
        <v>46</v>
      </c>
      <c r="B290" s="16" t="s">
        <v>293</v>
      </c>
      <c r="C290" s="16">
        <v>1000</v>
      </c>
      <c r="D290" s="16">
        <v>73</v>
      </c>
      <c r="E290" s="11">
        <f t="shared" si="7"/>
        <v>73000</v>
      </c>
      <c r="F290" s="3" t="s">
        <v>582</v>
      </c>
    </row>
    <row r="291" spans="1:6" ht="15">
      <c r="A291" s="62" t="s">
        <v>47</v>
      </c>
      <c r="B291" s="16" t="s">
        <v>293</v>
      </c>
      <c r="C291" s="16">
        <v>50</v>
      </c>
      <c r="D291" s="16">
        <v>50</v>
      </c>
      <c r="E291" s="11">
        <f t="shared" si="7"/>
        <v>2500</v>
      </c>
      <c r="F291" s="3" t="s">
        <v>582</v>
      </c>
    </row>
    <row r="292" spans="1:6" ht="15">
      <c r="A292" s="62" t="s">
        <v>48</v>
      </c>
      <c r="B292" s="16" t="s">
        <v>293</v>
      </c>
      <c r="C292" s="16">
        <v>600</v>
      </c>
      <c r="D292" s="16">
        <v>35</v>
      </c>
      <c r="E292" s="11">
        <f t="shared" si="7"/>
        <v>21000</v>
      </c>
      <c r="F292" s="3" t="s">
        <v>582</v>
      </c>
    </row>
    <row r="293" spans="1:6" ht="15">
      <c r="A293" s="62" t="s">
        <v>49</v>
      </c>
      <c r="B293" s="16" t="s">
        <v>293</v>
      </c>
      <c r="C293" s="16">
        <v>400</v>
      </c>
      <c r="D293" s="16">
        <v>22</v>
      </c>
      <c r="E293" s="11">
        <f t="shared" si="7"/>
        <v>8800</v>
      </c>
      <c r="F293" s="3" t="s">
        <v>582</v>
      </c>
    </row>
    <row r="294" spans="1:6" ht="15">
      <c r="A294" s="62" t="s">
        <v>63</v>
      </c>
      <c r="B294" s="16" t="s">
        <v>293</v>
      </c>
      <c r="C294" s="16">
        <v>80</v>
      </c>
      <c r="D294" s="16">
        <v>100</v>
      </c>
      <c r="E294" s="11">
        <f t="shared" si="7"/>
        <v>8000</v>
      </c>
      <c r="F294" s="3" t="s">
        <v>582</v>
      </c>
    </row>
    <row r="295" spans="1:6" ht="15">
      <c r="A295" s="62" t="s">
        <v>50</v>
      </c>
      <c r="B295" s="16" t="s">
        <v>293</v>
      </c>
      <c r="C295" s="16">
        <v>200</v>
      </c>
      <c r="D295" s="16">
        <v>54</v>
      </c>
      <c r="E295" s="11">
        <f t="shared" si="7"/>
        <v>10800</v>
      </c>
      <c r="F295" s="3" t="s">
        <v>582</v>
      </c>
    </row>
    <row r="296" spans="1:6" ht="15">
      <c r="A296" s="62" t="s">
        <v>51</v>
      </c>
      <c r="B296" s="16" t="s">
        <v>293</v>
      </c>
      <c r="C296" s="16">
        <v>2500</v>
      </c>
      <c r="D296" s="16">
        <v>45</v>
      </c>
      <c r="E296" s="11">
        <f t="shared" si="7"/>
        <v>112500</v>
      </c>
      <c r="F296" s="3" t="s">
        <v>582</v>
      </c>
    </row>
    <row r="297" spans="1:6" ht="15">
      <c r="A297" s="62" t="s">
        <v>52</v>
      </c>
      <c r="B297" s="16" t="s">
        <v>293</v>
      </c>
      <c r="C297" s="16">
        <v>200</v>
      </c>
      <c r="D297" s="16">
        <v>80</v>
      </c>
      <c r="E297" s="11">
        <f t="shared" si="7"/>
        <v>16000</v>
      </c>
      <c r="F297" s="3" t="s">
        <v>582</v>
      </c>
    </row>
    <row r="298" spans="1:6" ht="15">
      <c r="A298" s="62" t="s">
        <v>53</v>
      </c>
      <c r="B298" s="16" t="s">
        <v>293</v>
      </c>
      <c r="C298" s="16">
        <v>160</v>
      </c>
      <c r="D298" s="16">
        <v>230</v>
      </c>
      <c r="E298" s="11">
        <f t="shared" si="7"/>
        <v>36800</v>
      </c>
      <c r="F298" s="3" t="s">
        <v>582</v>
      </c>
    </row>
    <row r="299" spans="1:6" ht="15">
      <c r="A299" s="62" t="s">
        <v>54</v>
      </c>
      <c r="B299" s="16" t="s">
        <v>293</v>
      </c>
      <c r="C299" s="16">
        <v>500</v>
      </c>
      <c r="D299" s="16">
        <v>215</v>
      </c>
      <c r="E299" s="11">
        <f t="shared" si="7"/>
        <v>107500</v>
      </c>
      <c r="F299" s="3" t="s">
        <v>582</v>
      </c>
    </row>
    <row r="300" spans="1:6" ht="15">
      <c r="A300" s="62" t="s">
        <v>55</v>
      </c>
      <c r="B300" s="16" t="s">
        <v>293</v>
      </c>
      <c r="C300" s="16">
        <v>50</v>
      </c>
      <c r="D300" s="16">
        <v>83</v>
      </c>
      <c r="E300" s="11">
        <f t="shared" si="7"/>
        <v>4150</v>
      </c>
      <c r="F300" s="3" t="s">
        <v>582</v>
      </c>
    </row>
    <row r="301" spans="1:6" ht="15">
      <c r="A301" s="62" t="s">
        <v>56</v>
      </c>
      <c r="B301" s="16" t="s">
        <v>293</v>
      </c>
      <c r="C301" s="16">
        <v>200</v>
      </c>
      <c r="D301" s="16">
        <v>160</v>
      </c>
      <c r="E301" s="11">
        <f t="shared" si="7"/>
        <v>32000</v>
      </c>
      <c r="F301" s="3" t="s">
        <v>582</v>
      </c>
    </row>
    <row r="302" spans="1:6" ht="15">
      <c r="A302" s="62" t="s">
        <v>57</v>
      </c>
      <c r="B302" s="16" t="s">
        <v>293</v>
      </c>
      <c r="C302" s="16">
        <v>200</v>
      </c>
      <c r="D302" s="16">
        <v>190</v>
      </c>
      <c r="E302" s="11">
        <f t="shared" si="7"/>
        <v>38000</v>
      </c>
      <c r="F302" s="3" t="s">
        <v>582</v>
      </c>
    </row>
    <row r="303" spans="1:6" ht="15">
      <c r="A303" s="62" t="s">
        <v>58</v>
      </c>
      <c r="B303" s="16" t="s">
        <v>293</v>
      </c>
      <c r="C303" s="16">
        <v>3000</v>
      </c>
      <c r="D303" s="16">
        <v>36</v>
      </c>
      <c r="E303" s="11">
        <f t="shared" si="7"/>
        <v>108000</v>
      </c>
      <c r="F303" s="3" t="s">
        <v>582</v>
      </c>
    </row>
    <row r="304" spans="1:6" ht="15">
      <c r="A304" s="62" t="s">
        <v>59</v>
      </c>
      <c r="B304" s="16" t="s">
        <v>293</v>
      </c>
      <c r="C304" s="16">
        <v>10</v>
      </c>
      <c r="D304" s="16">
        <v>145</v>
      </c>
      <c r="E304" s="11">
        <f t="shared" si="7"/>
        <v>1450</v>
      </c>
      <c r="F304" s="3" t="s">
        <v>582</v>
      </c>
    </row>
    <row r="305" spans="1:6" ht="15">
      <c r="A305" s="62" t="s">
        <v>60</v>
      </c>
      <c r="B305" s="16" t="s">
        <v>293</v>
      </c>
      <c r="C305" s="16">
        <v>800</v>
      </c>
      <c r="D305" s="16">
        <v>58</v>
      </c>
      <c r="E305" s="11">
        <f t="shared" si="7"/>
        <v>46400</v>
      </c>
      <c r="F305" s="3" t="s">
        <v>582</v>
      </c>
    </row>
    <row r="306" spans="1:6" ht="15">
      <c r="A306" s="62" t="s">
        <v>61</v>
      </c>
      <c r="B306" s="16" t="s">
        <v>287</v>
      </c>
      <c r="C306" s="16">
        <v>6000</v>
      </c>
      <c r="D306" s="16">
        <v>5</v>
      </c>
      <c r="E306" s="11">
        <f t="shared" si="7"/>
        <v>30000</v>
      </c>
      <c r="F306" s="3" t="s">
        <v>582</v>
      </c>
    </row>
    <row r="307" spans="1:6" s="8" customFormat="1" ht="15.75">
      <c r="A307" s="64" t="s">
        <v>81</v>
      </c>
      <c r="B307" s="36"/>
      <c r="C307" s="36"/>
      <c r="D307" s="36"/>
      <c r="E307" s="13">
        <f>SUM(E252:E306)</f>
        <v>1529978</v>
      </c>
      <c r="F307" s="3"/>
    </row>
    <row r="308" spans="1:6" ht="15">
      <c r="A308" s="86" t="s">
        <v>513</v>
      </c>
      <c r="B308" s="87"/>
      <c r="C308" s="87"/>
      <c r="D308" s="87"/>
      <c r="E308" s="87"/>
      <c r="F308" s="88"/>
    </row>
    <row r="309" spans="1:6" ht="15">
      <c r="A309" s="62" t="s">
        <v>490</v>
      </c>
      <c r="B309" s="16" t="s">
        <v>292</v>
      </c>
      <c r="C309" s="16">
        <v>60</v>
      </c>
      <c r="D309" s="16">
        <v>72</v>
      </c>
      <c r="E309" s="11">
        <f aca="true" t="shared" si="8" ref="E309:E314">C309*D309</f>
        <v>4320</v>
      </c>
      <c r="F309" s="3" t="s">
        <v>582</v>
      </c>
    </row>
    <row r="310" spans="1:6" ht="15">
      <c r="A310" s="62" t="s">
        <v>491</v>
      </c>
      <c r="B310" s="16" t="s">
        <v>292</v>
      </c>
      <c r="C310" s="16">
        <v>132</v>
      </c>
      <c r="D310" s="16">
        <v>1.5</v>
      </c>
      <c r="E310" s="11">
        <f t="shared" si="8"/>
        <v>198</v>
      </c>
      <c r="F310" s="3" t="s">
        <v>582</v>
      </c>
    </row>
    <row r="311" spans="1:6" ht="15">
      <c r="A311" s="62" t="s">
        <v>492</v>
      </c>
      <c r="B311" s="16" t="s">
        <v>287</v>
      </c>
      <c r="C311" s="16">
        <v>6</v>
      </c>
      <c r="D311" s="16">
        <v>2000</v>
      </c>
      <c r="E311" s="11">
        <f t="shared" si="8"/>
        <v>12000</v>
      </c>
      <c r="F311" s="3" t="s">
        <v>582</v>
      </c>
    </row>
    <row r="312" spans="1:6" ht="15">
      <c r="A312" s="62" t="s">
        <v>493</v>
      </c>
      <c r="B312" s="16" t="s">
        <v>287</v>
      </c>
      <c r="C312" s="16">
        <v>10</v>
      </c>
      <c r="D312" s="16">
        <v>8.2</v>
      </c>
      <c r="E312" s="11">
        <f t="shared" si="8"/>
        <v>82</v>
      </c>
      <c r="F312" s="3" t="s">
        <v>582</v>
      </c>
    </row>
    <row r="313" spans="1:6" ht="15">
      <c r="A313" s="62" t="s">
        <v>494</v>
      </c>
      <c r="B313" s="16" t="s">
        <v>287</v>
      </c>
      <c r="C313" s="16">
        <v>80</v>
      </c>
      <c r="D313" s="16">
        <v>30</v>
      </c>
      <c r="E313" s="11">
        <f t="shared" si="8"/>
        <v>2400</v>
      </c>
      <c r="F313" s="3" t="s">
        <v>582</v>
      </c>
    </row>
    <row r="314" spans="1:6" ht="15">
      <c r="A314" s="62" t="s">
        <v>495</v>
      </c>
      <c r="B314" s="16" t="s">
        <v>287</v>
      </c>
      <c r="C314" s="16">
        <v>50</v>
      </c>
      <c r="D314" s="16">
        <v>20</v>
      </c>
      <c r="E314" s="11">
        <f t="shared" si="8"/>
        <v>1000</v>
      </c>
      <c r="F314" s="3" t="s">
        <v>582</v>
      </c>
    </row>
    <row r="315" spans="1:6" s="30" customFormat="1" ht="15.75">
      <c r="A315" s="61" t="s">
        <v>81</v>
      </c>
      <c r="B315" s="38"/>
      <c r="C315" s="38"/>
      <c r="D315" s="38"/>
      <c r="E315" s="28">
        <f>SUM(E309:E314)</f>
        <v>20000</v>
      </c>
      <c r="F315" s="29"/>
    </row>
    <row r="316" spans="1:6" ht="15">
      <c r="A316" s="86" t="s">
        <v>515</v>
      </c>
      <c r="B316" s="87"/>
      <c r="C316" s="87"/>
      <c r="D316" s="87"/>
      <c r="E316" s="87"/>
      <c r="F316" s="88"/>
    </row>
    <row r="317" spans="1:6" ht="15">
      <c r="A317" s="67" t="s">
        <v>531</v>
      </c>
      <c r="B317" s="68" t="s">
        <v>287</v>
      </c>
      <c r="C317" s="69">
        <v>9</v>
      </c>
      <c r="D317" s="81">
        <f>E317/C317</f>
        <v>10</v>
      </c>
      <c r="E317" s="70">
        <v>90</v>
      </c>
      <c r="F317" s="3" t="s">
        <v>582</v>
      </c>
    </row>
    <row r="318" spans="1:6" ht="15">
      <c r="A318" s="67" t="s">
        <v>309</v>
      </c>
      <c r="B318" s="68" t="s">
        <v>287</v>
      </c>
      <c r="C318" s="69">
        <v>120</v>
      </c>
      <c r="D318" s="81">
        <f aca="true" t="shared" si="9" ref="D318:D381">E318/C318</f>
        <v>24.016000000000002</v>
      </c>
      <c r="E318" s="70">
        <v>2881.92</v>
      </c>
      <c r="F318" s="3" t="s">
        <v>582</v>
      </c>
    </row>
    <row r="319" spans="1:6" ht="15">
      <c r="A319" s="67" t="s">
        <v>532</v>
      </c>
      <c r="B319" s="68" t="s">
        <v>287</v>
      </c>
      <c r="C319" s="69">
        <v>2</v>
      </c>
      <c r="D319" s="81">
        <f t="shared" si="9"/>
        <v>24.3</v>
      </c>
      <c r="E319" s="70">
        <v>48.6</v>
      </c>
      <c r="F319" s="3" t="s">
        <v>582</v>
      </c>
    </row>
    <row r="320" spans="1:6" ht="15">
      <c r="A320" s="67" t="s">
        <v>310</v>
      </c>
      <c r="B320" s="68" t="s">
        <v>308</v>
      </c>
      <c r="C320" s="69">
        <v>0.35</v>
      </c>
      <c r="D320" s="81">
        <f t="shared" si="9"/>
        <v>225.28571428571428</v>
      </c>
      <c r="E320" s="70">
        <v>78.85</v>
      </c>
      <c r="F320" s="3" t="s">
        <v>582</v>
      </c>
    </row>
    <row r="321" spans="1:6" ht="15">
      <c r="A321" s="67" t="s">
        <v>311</v>
      </c>
      <c r="B321" s="68" t="s">
        <v>287</v>
      </c>
      <c r="C321" s="69">
        <v>34</v>
      </c>
      <c r="D321" s="81">
        <f t="shared" si="9"/>
        <v>16.123529411764707</v>
      </c>
      <c r="E321" s="70">
        <v>548.2</v>
      </c>
      <c r="F321" s="3" t="s">
        <v>582</v>
      </c>
    </row>
    <row r="322" spans="1:6" ht="15">
      <c r="A322" s="67" t="s">
        <v>312</v>
      </c>
      <c r="B322" s="68" t="s">
        <v>308</v>
      </c>
      <c r="C322" s="69">
        <v>80.4</v>
      </c>
      <c r="D322" s="81">
        <f t="shared" si="9"/>
        <v>32.41803482587064</v>
      </c>
      <c r="E322" s="70">
        <v>2606.41</v>
      </c>
      <c r="F322" s="3" t="s">
        <v>582</v>
      </c>
    </row>
    <row r="323" spans="1:6" ht="15">
      <c r="A323" s="67" t="s">
        <v>313</v>
      </c>
      <c r="B323" s="68" t="s">
        <v>283</v>
      </c>
      <c r="C323" s="69">
        <v>5</v>
      </c>
      <c r="D323" s="81">
        <f t="shared" si="9"/>
        <v>45</v>
      </c>
      <c r="E323" s="70">
        <v>225</v>
      </c>
      <c r="F323" s="3" t="s">
        <v>582</v>
      </c>
    </row>
    <row r="324" spans="1:6" ht="15">
      <c r="A324" s="67" t="s">
        <v>313</v>
      </c>
      <c r="B324" s="68" t="s">
        <v>283</v>
      </c>
      <c r="C324" s="69">
        <v>10</v>
      </c>
      <c r="D324" s="81">
        <f t="shared" si="9"/>
        <v>109.25</v>
      </c>
      <c r="E324" s="70">
        <v>1092.5</v>
      </c>
      <c r="F324" s="3" t="s">
        <v>582</v>
      </c>
    </row>
    <row r="325" spans="1:6" ht="15">
      <c r="A325" s="67" t="s">
        <v>314</v>
      </c>
      <c r="B325" s="68" t="s">
        <v>287</v>
      </c>
      <c r="C325" s="69">
        <v>4</v>
      </c>
      <c r="D325" s="81">
        <f t="shared" si="9"/>
        <v>26</v>
      </c>
      <c r="E325" s="70">
        <v>104</v>
      </c>
      <c r="F325" s="3" t="s">
        <v>582</v>
      </c>
    </row>
    <row r="326" spans="1:6" ht="15">
      <c r="A326" s="67" t="s">
        <v>315</v>
      </c>
      <c r="B326" s="68" t="s">
        <v>283</v>
      </c>
      <c r="C326" s="69">
        <v>100</v>
      </c>
      <c r="D326" s="81">
        <v>150</v>
      </c>
      <c r="E326" s="70">
        <f>C326*D326</f>
        <v>15000</v>
      </c>
      <c r="F326" s="3" t="s">
        <v>582</v>
      </c>
    </row>
    <row r="327" spans="1:6" ht="15">
      <c r="A327" s="67" t="s">
        <v>316</v>
      </c>
      <c r="B327" s="68" t="s">
        <v>287</v>
      </c>
      <c r="C327" s="69">
        <v>15</v>
      </c>
      <c r="D327" s="81">
        <f t="shared" si="9"/>
        <v>11.5</v>
      </c>
      <c r="E327" s="70">
        <v>172.5</v>
      </c>
      <c r="F327" s="3" t="s">
        <v>582</v>
      </c>
    </row>
    <row r="328" spans="1:6" ht="15">
      <c r="A328" s="67" t="s">
        <v>317</v>
      </c>
      <c r="B328" s="68" t="s">
        <v>287</v>
      </c>
      <c r="C328" s="69">
        <v>616</v>
      </c>
      <c r="D328" s="81">
        <f t="shared" si="9"/>
        <v>9.520340909090908</v>
      </c>
      <c r="E328" s="70">
        <v>5864.53</v>
      </c>
      <c r="F328" s="3" t="s">
        <v>582</v>
      </c>
    </row>
    <row r="329" spans="1:6" ht="15">
      <c r="A329" s="67" t="s">
        <v>318</v>
      </c>
      <c r="B329" s="68" t="s">
        <v>283</v>
      </c>
      <c r="C329" s="69">
        <v>81</v>
      </c>
      <c r="D329" s="81">
        <f t="shared" si="9"/>
        <v>22.512345679012345</v>
      </c>
      <c r="E329" s="70">
        <v>1823.5</v>
      </c>
      <c r="F329" s="3" t="s">
        <v>582</v>
      </c>
    </row>
    <row r="330" spans="1:6" ht="15">
      <c r="A330" s="67" t="s">
        <v>319</v>
      </c>
      <c r="B330" s="68" t="s">
        <v>287</v>
      </c>
      <c r="C330" s="69">
        <v>2</v>
      </c>
      <c r="D330" s="81">
        <f t="shared" si="9"/>
        <v>88.35</v>
      </c>
      <c r="E330" s="70">
        <v>176.7</v>
      </c>
      <c r="F330" s="3" t="s">
        <v>582</v>
      </c>
    </row>
    <row r="331" spans="1:6" ht="15">
      <c r="A331" s="67" t="s">
        <v>320</v>
      </c>
      <c r="B331" s="68" t="s">
        <v>287</v>
      </c>
      <c r="C331" s="69">
        <v>20</v>
      </c>
      <c r="D331" s="81">
        <f t="shared" si="9"/>
        <v>9.4</v>
      </c>
      <c r="E331" s="70">
        <v>188</v>
      </c>
      <c r="F331" s="3" t="s">
        <v>582</v>
      </c>
    </row>
    <row r="332" spans="1:6" ht="15">
      <c r="A332" s="67" t="s">
        <v>321</v>
      </c>
      <c r="B332" s="68" t="s">
        <v>287</v>
      </c>
      <c r="C332" s="69">
        <v>2</v>
      </c>
      <c r="D332" s="81">
        <f t="shared" si="9"/>
        <v>140</v>
      </c>
      <c r="E332" s="70">
        <v>280</v>
      </c>
      <c r="F332" s="3" t="s">
        <v>582</v>
      </c>
    </row>
    <row r="333" spans="1:6" ht="15">
      <c r="A333" s="67" t="s">
        <v>322</v>
      </c>
      <c r="B333" s="68" t="s">
        <v>287</v>
      </c>
      <c r="C333" s="69">
        <v>1</v>
      </c>
      <c r="D333" s="81">
        <f t="shared" si="9"/>
        <v>420</v>
      </c>
      <c r="E333" s="70">
        <v>420</v>
      </c>
      <c r="F333" s="3" t="s">
        <v>582</v>
      </c>
    </row>
    <row r="334" spans="1:6" ht="15">
      <c r="A334" s="67" t="s">
        <v>323</v>
      </c>
      <c r="B334" s="68" t="s">
        <v>287</v>
      </c>
      <c r="C334" s="69">
        <v>72</v>
      </c>
      <c r="D334" s="81">
        <f t="shared" si="9"/>
        <v>160</v>
      </c>
      <c r="E334" s="70">
        <v>11520</v>
      </c>
      <c r="F334" s="3" t="s">
        <v>582</v>
      </c>
    </row>
    <row r="335" spans="1:6" ht="15">
      <c r="A335" s="67" t="s">
        <v>324</v>
      </c>
      <c r="B335" s="68" t="s">
        <v>287</v>
      </c>
      <c r="C335" s="69">
        <v>1</v>
      </c>
      <c r="D335" s="81">
        <f t="shared" si="9"/>
        <v>170</v>
      </c>
      <c r="E335" s="70">
        <v>170</v>
      </c>
      <c r="F335" s="3" t="s">
        <v>582</v>
      </c>
    </row>
    <row r="336" spans="1:6" ht="15">
      <c r="A336" s="67" t="s">
        <v>325</v>
      </c>
      <c r="B336" s="68" t="s">
        <v>287</v>
      </c>
      <c r="C336" s="69">
        <v>14</v>
      </c>
      <c r="D336" s="81">
        <f t="shared" si="9"/>
        <v>643.8092857142857</v>
      </c>
      <c r="E336" s="70">
        <v>9013.33</v>
      </c>
      <c r="F336" s="3" t="s">
        <v>582</v>
      </c>
    </row>
    <row r="337" spans="1:6" ht="15">
      <c r="A337" s="67" t="s">
        <v>326</v>
      </c>
      <c r="B337" s="68" t="s">
        <v>287</v>
      </c>
      <c r="C337" s="69">
        <v>40</v>
      </c>
      <c r="D337" s="81">
        <f t="shared" si="9"/>
        <v>89.2245</v>
      </c>
      <c r="E337" s="70">
        <v>3568.98</v>
      </c>
      <c r="F337" s="3" t="s">
        <v>582</v>
      </c>
    </row>
    <row r="338" spans="1:6" ht="15">
      <c r="A338" s="67" t="s">
        <v>327</v>
      </c>
      <c r="B338" s="68" t="s">
        <v>287</v>
      </c>
      <c r="C338" s="69">
        <v>1400</v>
      </c>
      <c r="D338" s="81">
        <f t="shared" si="9"/>
        <v>1.1614285714285715</v>
      </c>
      <c r="E338" s="70">
        <v>1626</v>
      </c>
      <c r="F338" s="3" t="s">
        <v>582</v>
      </c>
    </row>
    <row r="339" spans="1:6" ht="15">
      <c r="A339" s="67" t="s">
        <v>328</v>
      </c>
      <c r="B339" s="68" t="s">
        <v>287</v>
      </c>
      <c r="C339" s="69">
        <v>1</v>
      </c>
      <c r="D339" s="81">
        <f t="shared" si="9"/>
        <v>131.1</v>
      </c>
      <c r="E339" s="70">
        <v>131.1</v>
      </c>
      <c r="F339" s="3" t="s">
        <v>582</v>
      </c>
    </row>
    <row r="340" spans="1:6" ht="15">
      <c r="A340" s="67" t="s">
        <v>329</v>
      </c>
      <c r="B340" s="68" t="s">
        <v>287</v>
      </c>
      <c r="C340" s="69">
        <v>14</v>
      </c>
      <c r="D340" s="81">
        <f t="shared" si="9"/>
        <v>350</v>
      </c>
      <c r="E340" s="70">
        <v>4900</v>
      </c>
      <c r="F340" s="3" t="s">
        <v>582</v>
      </c>
    </row>
    <row r="341" spans="1:6" ht="15">
      <c r="A341" s="67" t="s">
        <v>533</v>
      </c>
      <c r="B341" s="68" t="s">
        <v>287</v>
      </c>
      <c r="C341" s="69">
        <v>1</v>
      </c>
      <c r="D341" s="81">
        <f t="shared" si="9"/>
        <v>159</v>
      </c>
      <c r="E341" s="70">
        <v>159</v>
      </c>
      <c r="F341" s="3" t="s">
        <v>582</v>
      </c>
    </row>
    <row r="342" spans="1:6" ht="15">
      <c r="A342" s="67" t="s">
        <v>534</v>
      </c>
      <c r="B342" s="68" t="s">
        <v>287</v>
      </c>
      <c r="C342" s="69">
        <v>2</v>
      </c>
      <c r="D342" s="81">
        <f t="shared" si="9"/>
        <v>41</v>
      </c>
      <c r="E342" s="70">
        <v>82</v>
      </c>
      <c r="F342" s="3" t="s">
        <v>582</v>
      </c>
    </row>
    <row r="343" spans="1:6" ht="15">
      <c r="A343" s="67" t="s">
        <v>330</v>
      </c>
      <c r="B343" s="68" t="s">
        <v>287</v>
      </c>
      <c r="C343" s="69">
        <v>3</v>
      </c>
      <c r="D343" s="81">
        <f t="shared" si="9"/>
        <v>70</v>
      </c>
      <c r="E343" s="70">
        <v>210</v>
      </c>
      <c r="F343" s="3" t="s">
        <v>582</v>
      </c>
    </row>
    <row r="344" spans="1:6" ht="15">
      <c r="A344" s="67" t="s">
        <v>331</v>
      </c>
      <c r="B344" s="68" t="s">
        <v>287</v>
      </c>
      <c r="C344" s="69">
        <v>245</v>
      </c>
      <c r="D344" s="81">
        <f t="shared" si="9"/>
        <v>2.923632653061224</v>
      </c>
      <c r="E344" s="70">
        <v>716.29</v>
      </c>
      <c r="F344" s="3" t="s">
        <v>582</v>
      </c>
    </row>
    <row r="345" spans="1:6" ht="15">
      <c r="A345" s="67" t="s">
        <v>332</v>
      </c>
      <c r="B345" s="68" t="s">
        <v>287</v>
      </c>
      <c r="C345" s="69">
        <v>20</v>
      </c>
      <c r="D345" s="81">
        <f t="shared" si="9"/>
        <v>14.95</v>
      </c>
      <c r="E345" s="70">
        <v>299</v>
      </c>
      <c r="F345" s="3" t="s">
        <v>582</v>
      </c>
    </row>
    <row r="346" spans="1:6" ht="15">
      <c r="A346" s="67" t="s">
        <v>535</v>
      </c>
      <c r="B346" s="68" t="s">
        <v>287</v>
      </c>
      <c r="C346" s="69">
        <v>3</v>
      </c>
      <c r="D346" s="81">
        <f t="shared" si="9"/>
        <v>515</v>
      </c>
      <c r="E346" s="70">
        <v>1545</v>
      </c>
      <c r="F346" s="3" t="s">
        <v>582</v>
      </c>
    </row>
    <row r="347" spans="1:6" ht="15">
      <c r="A347" s="67" t="s">
        <v>333</v>
      </c>
      <c r="B347" s="68" t="s">
        <v>287</v>
      </c>
      <c r="C347" s="69">
        <v>25</v>
      </c>
      <c r="D347" s="81">
        <f t="shared" si="9"/>
        <v>2.8</v>
      </c>
      <c r="E347" s="70">
        <v>70</v>
      </c>
      <c r="F347" s="3" t="s">
        <v>582</v>
      </c>
    </row>
    <row r="348" spans="1:6" ht="15">
      <c r="A348" s="67" t="s">
        <v>334</v>
      </c>
      <c r="B348" s="68" t="s">
        <v>308</v>
      </c>
      <c r="C348" s="69">
        <v>12</v>
      </c>
      <c r="D348" s="81">
        <f t="shared" si="9"/>
        <v>260</v>
      </c>
      <c r="E348" s="70">
        <v>3120</v>
      </c>
      <c r="F348" s="3" t="s">
        <v>582</v>
      </c>
    </row>
    <row r="349" spans="1:6" ht="15">
      <c r="A349" s="67" t="s">
        <v>335</v>
      </c>
      <c r="B349" s="68" t="s">
        <v>576</v>
      </c>
      <c r="C349" s="69">
        <v>13</v>
      </c>
      <c r="D349" s="81">
        <f t="shared" si="9"/>
        <v>300</v>
      </c>
      <c r="E349" s="70">
        <v>3900</v>
      </c>
      <c r="F349" s="3" t="s">
        <v>582</v>
      </c>
    </row>
    <row r="350" spans="1:6" ht="15">
      <c r="A350" s="67" t="s">
        <v>336</v>
      </c>
      <c r="B350" s="68" t="s">
        <v>287</v>
      </c>
      <c r="C350" s="69">
        <v>6</v>
      </c>
      <c r="D350" s="81">
        <f t="shared" si="9"/>
        <v>35</v>
      </c>
      <c r="E350" s="70">
        <v>210</v>
      </c>
      <c r="F350" s="3" t="s">
        <v>582</v>
      </c>
    </row>
    <row r="351" spans="1:6" ht="15">
      <c r="A351" s="67" t="s">
        <v>337</v>
      </c>
      <c r="B351" s="68" t="s">
        <v>287</v>
      </c>
      <c r="C351" s="69">
        <v>5</v>
      </c>
      <c r="D351" s="81">
        <f t="shared" si="9"/>
        <v>45.06</v>
      </c>
      <c r="E351" s="70">
        <v>225.3</v>
      </c>
      <c r="F351" s="3" t="s">
        <v>582</v>
      </c>
    </row>
    <row r="352" spans="1:6" ht="15">
      <c r="A352" s="67" t="s">
        <v>338</v>
      </c>
      <c r="B352" s="68" t="s">
        <v>287</v>
      </c>
      <c r="C352" s="69">
        <v>39</v>
      </c>
      <c r="D352" s="81">
        <f t="shared" si="9"/>
        <v>12.905128205128205</v>
      </c>
      <c r="E352" s="70">
        <v>503.3</v>
      </c>
      <c r="F352" s="3" t="s">
        <v>582</v>
      </c>
    </row>
    <row r="353" spans="1:6" ht="15">
      <c r="A353" s="67" t="s">
        <v>339</v>
      </c>
      <c r="B353" s="68" t="s">
        <v>287</v>
      </c>
      <c r="C353" s="69">
        <v>5</v>
      </c>
      <c r="D353" s="81">
        <f t="shared" si="9"/>
        <v>87.8</v>
      </c>
      <c r="E353" s="70">
        <v>439</v>
      </c>
      <c r="F353" s="3" t="s">
        <v>582</v>
      </c>
    </row>
    <row r="354" spans="1:6" ht="15">
      <c r="A354" s="67" t="s">
        <v>340</v>
      </c>
      <c r="B354" s="68" t="s">
        <v>287</v>
      </c>
      <c r="C354" s="69">
        <v>100</v>
      </c>
      <c r="D354" s="81">
        <f t="shared" si="9"/>
        <v>0.38</v>
      </c>
      <c r="E354" s="70">
        <v>38</v>
      </c>
      <c r="F354" s="3" t="s">
        <v>582</v>
      </c>
    </row>
    <row r="355" spans="1:6" ht="15">
      <c r="A355" s="67" t="s">
        <v>341</v>
      </c>
      <c r="B355" s="68" t="s">
        <v>287</v>
      </c>
      <c r="C355" s="69">
        <v>5</v>
      </c>
      <c r="D355" s="81">
        <f t="shared" si="9"/>
        <v>60</v>
      </c>
      <c r="E355" s="70">
        <v>300</v>
      </c>
      <c r="F355" s="3" t="s">
        <v>582</v>
      </c>
    </row>
    <row r="356" spans="1:6" ht="15">
      <c r="A356" s="67" t="s">
        <v>342</v>
      </c>
      <c r="B356" s="68" t="s">
        <v>287</v>
      </c>
      <c r="C356" s="69">
        <v>23</v>
      </c>
      <c r="D356" s="81">
        <f t="shared" si="9"/>
        <v>50</v>
      </c>
      <c r="E356" s="70">
        <v>1150</v>
      </c>
      <c r="F356" s="3" t="s">
        <v>582</v>
      </c>
    </row>
    <row r="357" spans="1:6" ht="15">
      <c r="A357" s="67" t="s">
        <v>343</v>
      </c>
      <c r="B357" s="68" t="s">
        <v>287</v>
      </c>
      <c r="C357" s="69">
        <v>2</v>
      </c>
      <c r="D357" s="81">
        <f t="shared" si="9"/>
        <v>59.85</v>
      </c>
      <c r="E357" s="70">
        <v>119.7</v>
      </c>
      <c r="F357" s="3" t="s">
        <v>582</v>
      </c>
    </row>
    <row r="358" spans="1:6" ht="15">
      <c r="A358" s="67" t="s">
        <v>536</v>
      </c>
      <c r="B358" s="68" t="s">
        <v>287</v>
      </c>
      <c r="C358" s="69">
        <v>1</v>
      </c>
      <c r="D358" s="81">
        <f t="shared" si="9"/>
        <v>61.75</v>
      </c>
      <c r="E358" s="70">
        <v>61.75</v>
      </c>
      <c r="F358" s="3" t="s">
        <v>582</v>
      </c>
    </row>
    <row r="359" spans="1:6" ht="15">
      <c r="A359" s="67" t="s">
        <v>537</v>
      </c>
      <c r="B359" s="68" t="s">
        <v>283</v>
      </c>
      <c r="C359" s="69">
        <v>1</v>
      </c>
      <c r="D359" s="81">
        <f t="shared" si="9"/>
        <v>116</v>
      </c>
      <c r="E359" s="70">
        <v>116</v>
      </c>
      <c r="F359" s="3" t="s">
        <v>582</v>
      </c>
    </row>
    <row r="360" spans="1:6" ht="15">
      <c r="A360" s="67" t="s">
        <v>344</v>
      </c>
      <c r="B360" s="68" t="s">
        <v>293</v>
      </c>
      <c r="C360" s="69">
        <v>6.242</v>
      </c>
      <c r="D360" s="81">
        <f t="shared" si="9"/>
        <v>174.21499519384813</v>
      </c>
      <c r="E360" s="70">
        <v>1087.45</v>
      </c>
      <c r="F360" s="3" t="s">
        <v>582</v>
      </c>
    </row>
    <row r="361" spans="1:6" ht="15">
      <c r="A361" s="67" t="s">
        <v>345</v>
      </c>
      <c r="B361" s="68" t="s">
        <v>287</v>
      </c>
      <c r="C361" s="69">
        <v>82</v>
      </c>
      <c r="D361" s="81">
        <f t="shared" si="9"/>
        <v>11.445121951219512</v>
      </c>
      <c r="E361" s="70">
        <v>938.5</v>
      </c>
      <c r="F361" s="3" t="s">
        <v>582</v>
      </c>
    </row>
    <row r="362" spans="1:6" ht="15">
      <c r="A362" s="67" t="s">
        <v>538</v>
      </c>
      <c r="B362" s="68" t="s">
        <v>577</v>
      </c>
      <c r="C362" s="69">
        <v>10</v>
      </c>
      <c r="D362" s="81">
        <f t="shared" si="9"/>
        <v>25.246000000000002</v>
      </c>
      <c r="E362" s="70">
        <v>252.46</v>
      </c>
      <c r="F362" s="3" t="s">
        <v>582</v>
      </c>
    </row>
    <row r="363" spans="1:6" ht="15">
      <c r="A363" s="67" t="s">
        <v>539</v>
      </c>
      <c r="B363" s="68" t="s">
        <v>287</v>
      </c>
      <c r="C363" s="69">
        <v>5</v>
      </c>
      <c r="D363" s="81">
        <f t="shared" si="9"/>
        <v>18.05</v>
      </c>
      <c r="E363" s="70">
        <v>90.25</v>
      </c>
      <c r="F363" s="3" t="s">
        <v>582</v>
      </c>
    </row>
    <row r="364" spans="1:6" ht="15">
      <c r="A364" s="67" t="s">
        <v>346</v>
      </c>
      <c r="B364" s="68" t="s">
        <v>287</v>
      </c>
      <c r="C364" s="69">
        <v>4</v>
      </c>
      <c r="D364" s="81">
        <f t="shared" si="9"/>
        <v>237.5</v>
      </c>
      <c r="E364" s="70">
        <v>950</v>
      </c>
      <c r="F364" s="3" t="s">
        <v>582</v>
      </c>
    </row>
    <row r="365" spans="1:6" ht="15">
      <c r="A365" s="67" t="s">
        <v>347</v>
      </c>
      <c r="B365" s="68" t="s">
        <v>287</v>
      </c>
      <c r="C365" s="69">
        <v>336</v>
      </c>
      <c r="D365" s="81">
        <f t="shared" si="9"/>
        <v>2.1385416666666663</v>
      </c>
      <c r="E365" s="70">
        <v>718.55</v>
      </c>
      <c r="F365" s="3" t="s">
        <v>582</v>
      </c>
    </row>
    <row r="366" spans="1:6" ht="15">
      <c r="A366" s="67" t="s">
        <v>348</v>
      </c>
      <c r="B366" s="68" t="s">
        <v>283</v>
      </c>
      <c r="C366" s="69">
        <v>71</v>
      </c>
      <c r="D366" s="81">
        <f t="shared" si="9"/>
        <v>29.407042253521126</v>
      </c>
      <c r="E366" s="70">
        <v>2087.9</v>
      </c>
      <c r="F366" s="3" t="s">
        <v>582</v>
      </c>
    </row>
    <row r="367" spans="1:6" ht="15">
      <c r="A367" s="67" t="s">
        <v>349</v>
      </c>
      <c r="B367" s="68" t="s">
        <v>287</v>
      </c>
      <c r="C367" s="69">
        <v>1</v>
      </c>
      <c r="D367" s="81">
        <f t="shared" si="9"/>
        <v>600</v>
      </c>
      <c r="E367" s="70">
        <v>600</v>
      </c>
      <c r="F367" s="3" t="s">
        <v>582</v>
      </c>
    </row>
    <row r="368" spans="1:6" ht="15">
      <c r="A368" s="67" t="s">
        <v>350</v>
      </c>
      <c r="B368" s="68" t="s">
        <v>578</v>
      </c>
      <c r="C368" s="69">
        <v>21</v>
      </c>
      <c r="D368" s="81">
        <f t="shared" si="9"/>
        <v>26</v>
      </c>
      <c r="E368" s="70">
        <v>546</v>
      </c>
      <c r="F368" s="3" t="s">
        <v>582</v>
      </c>
    </row>
    <row r="369" spans="1:6" ht="15">
      <c r="A369" s="67" t="s">
        <v>351</v>
      </c>
      <c r="B369" s="68" t="s">
        <v>283</v>
      </c>
      <c r="C369" s="69">
        <v>35</v>
      </c>
      <c r="D369" s="81">
        <f t="shared" si="9"/>
        <v>19.414285714285715</v>
      </c>
      <c r="E369" s="70">
        <v>679.5</v>
      </c>
      <c r="F369" s="3" t="s">
        <v>582</v>
      </c>
    </row>
    <row r="370" spans="1:6" ht="16.5" customHeight="1">
      <c r="A370" s="67" t="s">
        <v>352</v>
      </c>
      <c r="B370" s="68" t="s">
        <v>283</v>
      </c>
      <c r="C370" s="69">
        <v>96</v>
      </c>
      <c r="D370" s="81">
        <f t="shared" si="9"/>
        <v>24.4375</v>
      </c>
      <c r="E370" s="70">
        <v>2346</v>
      </c>
      <c r="F370" s="3" t="s">
        <v>582</v>
      </c>
    </row>
    <row r="371" spans="1:6" ht="15">
      <c r="A371" s="67" t="s">
        <v>353</v>
      </c>
      <c r="B371" s="68" t="s">
        <v>287</v>
      </c>
      <c r="C371" s="69">
        <v>2</v>
      </c>
      <c r="D371" s="81">
        <f t="shared" si="9"/>
        <v>2107.5</v>
      </c>
      <c r="E371" s="70">
        <v>4215</v>
      </c>
      <c r="F371" s="3" t="s">
        <v>582</v>
      </c>
    </row>
    <row r="372" spans="1:6" ht="15">
      <c r="A372" s="67" t="s">
        <v>354</v>
      </c>
      <c r="B372" s="68" t="s">
        <v>287</v>
      </c>
      <c r="C372" s="69">
        <v>1</v>
      </c>
      <c r="D372" s="81">
        <f t="shared" si="9"/>
        <v>450</v>
      </c>
      <c r="E372" s="70">
        <v>450</v>
      </c>
      <c r="F372" s="3" t="s">
        <v>582</v>
      </c>
    </row>
    <row r="373" spans="1:6" ht="15">
      <c r="A373" s="67" t="s">
        <v>355</v>
      </c>
      <c r="B373" s="68" t="s">
        <v>287</v>
      </c>
      <c r="C373" s="69">
        <v>1</v>
      </c>
      <c r="D373" s="81">
        <f t="shared" si="9"/>
        <v>600</v>
      </c>
      <c r="E373" s="70">
        <v>600</v>
      </c>
      <c r="F373" s="3" t="s">
        <v>582</v>
      </c>
    </row>
    <row r="374" spans="1:6" ht="15">
      <c r="A374" s="67" t="s">
        <v>356</v>
      </c>
      <c r="B374" s="68" t="s">
        <v>287</v>
      </c>
      <c r="C374" s="69">
        <v>1</v>
      </c>
      <c r="D374" s="81">
        <f t="shared" si="9"/>
        <v>37.05</v>
      </c>
      <c r="E374" s="70">
        <v>37.05</v>
      </c>
      <c r="F374" s="3" t="s">
        <v>582</v>
      </c>
    </row>
    <row r="375" spans="1:6" ht="15">
      <c r="A375" s="67" t="s">
        <v>357</v>
      </c>
      <c r="B375" s="68" t="s">
        <v>287</v>
      </c>
      <c r="C375" s="69">
        <v>45</v>
      </c>
      <c r="D375" s="81">
        <f t="shared" si="9"/>
        <v>7.933333333333334</v>
      </c>
      <c r="E375" s="70">
        <v>357</v>
      </c>
      <c r="F375" s="3" t="s">
        <v>582</v>
      </c>
    </row>
    <row r="376" spans="1:6" ht="15">
      <c r="A376" s="67" t="s">
        <v>358</v>
      </c>
      <c r="B376" s="68" t="s">
        <v>287</v>
      </c>
      <c r="C376" s="69">
        <v>115</v>
      </c>
      <c r="D376" s="81">
        <f t="shared" si="9"/>
        <v>14.71417391304348</v>
      </c>
      <c r="E376" s="70">
        <v>1692.13</v>
      </c>
      <c r="F376" s="3" t="s">
        <v>582</v>
      </c>
    </row>
    <row r="377" spans="1:6" ht="15">
      <c r="A377" s="67" t="s">
        <v>359</v>
      </c>
      <c r="B377" s="68" t="s">
        <v>287</v>
      </c>
      <c r="C377" s="69">
        <v>3</v>
      </c>
      <c r="D377" s="81">
        <f t="shared" si="9"/>
        <v>121.60000000000001</v>
      </c>
      <c r="E377" s="70">
        <v>364.8</v>
      </c>
      <c r="F377" s="3" t="s">
        <v>582</v>
      </c>
    </row>
    <row r="378" spans="1:6" ht="15">
      <c r="A378" s="67" t="s">
        <v>360</v>
      </c>
      <c r="B378" s="68" t="s">
        <v>287</v>
      </c>
      <c r="C378" s="69">
        <v>1</v>
      </c>
      <c r="D378" s="81">
        <f t="shared" si="9"/>
        <v>104.5</v>
      </c>
      <c r="E378" s="70">
        <v>104.5</v>
      </c>
      <c r="F378" s="3" t="s">
        <v>582</v>
      </c>
    </row>
    <row r="379" spans="1:6" ht="15">
      <c r="A379" s="67" t="s">
        <v>540</v>
      </c>
      <c r="B379" s="68" t="s">
        <v>308</v>
      </c>
      <c r="C379" s="69">
        <v>2</v>
      </c>
      <c r="D379" s="81">
        <f t="shared" si="9"/>
        <v>139.65</v>
      </c>
      <c r="E379" s="70">
        <v>279.3</v>
      </c>
      <c r="F379" s="3" t="s">
        <v>582</v>
      </c>
    </row>
    <row r="380" spans="1:6" ht="15">
      <c r="A380" s="67" t="s">
        <v>541</v>
      </c>
      <c r="B380" s="68" t="s">
        <v>287</v>
      </c>
      <c r="C380" s="69">
        <v>1</v>
      </c>
      <c r="D380" s="81">
        <f t="shared" si="9"/>
        <v>25.18</v>
      </c>
      <c r="E380" s="70">
        <v>25.18</v>
      </c>
      <c r="F380" s="3" t="s">
        <v>582</v>
      </c>
    </row>
    <row r="381" spans="1:6" ht="15">
      <c r="A381" s="67" t="s">
        <v>361</v>
      </c>
      <c r="B381" s="68" t="s">
        <v>287</v>
      </c>
      <c r="C381" s="69">
        <v>15</v>
      </c>
      <c r="D381" s="81">
        <f t="shared" si="9"/>
        <v>9.9</v>
      </c>
      <c r="E381" s="70">
        <v>148.5</v>
      </c>
      <c r="F381" s="3" t="s">
        <v>582</v>
      </c>
    </row>
    <row r="382" spans="1:6" ht="15">
      <c r="A382" s="67" t="s">
        <v>361</v>
      </c>
      <c r="B382" s="68" t="s">
        <v>283</v>
      </c>
      <c r="C382" s="69">
        <v>3</v>
      </c>
      <c r="D382" s="81">
        <f aca="true" t="shared" si="10" ref="D382:D445">E382/C382</f>
        <v>8.576666666666666</v>
      </c>
      <c r="E382" s="70">
        <v>25.73</v>
      </c>
      <c r="F382" s="3" t="s">
        <v>582</v>
      </c>
    </row>
    <row r="383" spans="1:6" ht="15">
      <c r="A383" s="67" t="s">
        <v>362</v>
      </c>
      <c r="B383" s="68" t="s">
        <v>287</v>
      </c>
      <c r="C383" s="69">
        <v>6</v>
      </c>
      <c r="D383" s="81">
        <f t="shared" si="10"/>
        <v>50</v>
      </c>
      <c r="E383" s="70">
        <v>300</v>
      </c>
      <c r="F383" s="3" t="s">
        <v>582</v>
      </c>
    </row>
    <row r="384" spans="1:6" ht="15">
      <c r="A384" s="67" t="s">
        <v>363</v>
      </c>
      <c r="B384" s="68" t="s">
        <v>287</v>
      </c>
      <c r="C384" s="69">
        <v>1</v>
      </c>
      <c r="D384" s="81">
        <f t="shared" si="10"/>
        <v>220</v>
      </c>
      <c r="E384" s="70">
        <v>220</v>
      </c>
      <c r="F384" s="3" t="s">
        <v>582</v>
      </c>
    </row>
    <row r="385" spans="1:6" ht="15.75" customHeight="1">
      <c r="A385" s="67" t="s">
        <v>364</v>
      </c>
      <c r="B385" s="68" t="s">
        <v>579</v>
      </c>
      <c r="C385" s="69">
        <v>2</v>
      </c>
      <c r="D385" s="81">
        <f t="shared" si="10"/>
        <v>77</v>
      </c>
      <c r="E385" s="70">
        <v>154</v>
      </c>
      <c r="F385" s="3" t="s">
        <v>582</v>
      </c>
    </row>
    <row r="386" spans="1:6" ht="15">
      <c r="A386" s="67" t="s">
        <v>365</v>
      </c>
      <c r="B386" s="68" t="s">
        <v>287</v>
      </c>
      <c r="C386" s="69">
        <v>11</v>
      </c>
      <c r="D386" s="81">
        <f t="shared" si="10"/>
        <v>56.36363636363637</v>
      </c>
      <c r="E386" s="70">
        <v>620</v>
      </c>
      <c r="F386" s="3" t="s">
        <v>582</v>
      </c>
    </row>
    <row r="387" spans="1:6" ht="15">
      <c r="A387" s="67" t="s">
        <v>366</v>
      </c>
      <c r="B387" s="68" t="s">
        <v>287</v>
      </c>
      <c r="C387" s="69">
        <v>3</v>
      </c>
      <c r="D387" s="81">
        <f t="shared" si="10"/>
        <v>12.35</v>
      </c>
      <c r="E387" s="70">
        <v>37.05</v>
      </c>
      <c r="F387" s="3" t="s">
        <v>582</v>
      </c>
    </row>
    <row r="388" spans="1:6" ht="15">
      <c r="A388" s="67" t="s">
        <v>367</v>
      </c>
      <c r="B388" s="68" t="s">
        <v>287</v>
      </c>
      <c r="C388" s="69">
        <v>15</v>
      </c>
      <c r="D388" s="81">
        <f t="shared" si="10"/>
        <v>23.666666666666668</v>
      </c>
      <c r="E388" s="70">
        <v>355</v>
      </c>
      <c r="F388" s="3" t="s">
        <v>582</v>
      </c>
    </row>
    <row r="389" spans="1:6" ht="15">
      <c r="A389" s="67" t="s">
        <v>368</v>
      </c>
      <c r="B389" s="68" t="s">
        <v>287</v>
      </c>
      <c r="C389" s="69">
        <v>3</v>
      </c>
      <c r="D389" s="81">
        <f t="shared" si="10"/>
        <v>94.52666666666666</v>
      </c>
      <c r="E389" s="70">
        <v>283.58</v>
      </c>
      <c r="F389" s="3" t="s">
        <v>582</v>
      </c>
    </row>
    <row r="390" spans="1:6" ht="15">
      <c r="A390" s="67" t="s">
        <v>542</v>
      </c>
      <c r="B390" s="68" t="s">
        <v>287</v>
      </c>
      <c r="C390" s="69">
        <v>8</v>
      </c>
      <c r="D390" s="81">
        <f t="shared" si="10"/>
        <v>41.325</v>
      </c>
      <c r="E390" s="70">
        <v>330.6</v>
      </c>
      <c r="F390" s="3" t="s">
        <v>582</v>
      </c>
    </row>
    <row r="391" spans="1:6" ht="15">
      <c r="A391" s="67" t="s">
        <v>543</v>
      </c>
      <c r="B391" s="68" t="s">
        <v>287</v>
      </c>
      <c r="C391" s="69">
        <v>1</v>
      </c>
      <c r="D391" s="81">
        <f t="shared" si="10"/>
        <v>90.25</v>
      </c>
      <c r="E391" s="70">
        <v>90.25</v>
      </c>
      <c r="F391" s="3" t="s">
        <v>582</v>
      </c>
    </row>
    <row r="392" spans="1:6" ht="15">
      <c r="A392" s="67" t="s">
        <v>369</v>
      </c>
      <c r="B392" s="68" t="s">
        <v>287</v>
      </c>
      <c r="C392" s="69">
        <v>50</v>
      </c>
      <c r="D392" s="81">
        <f t="shared" si="10"/>
        <v>42.013000000000005</v>
      </c>
      <c r="E392" s="70">
        <v>2100.65</v>
      </c>
      <c r="F392" s="3" t="s">
        <v>582</v>
      </c>
    </row>
    <row r="393" spans="1:6" ht="15">
      <c r="A393" s="67" t="s">
        <v>370</v>
      </c>
      <c r="B393" s="68" t="s">
        <v>287</v>
      </c>
      <c r="C393" s="69">
        <v>3</v>
      </c>
      <c r="D393" s="81">
        <f t="shared" si="10"/>
        <v>17.68</v>
      </c>
      <c r="E393" s="70">
        <v>53.04</v>
      </c>
      <c r="F393" s="3" t="s">
        <v>582</v>
      </c>
    </row>
    <row r="394" spans="1:6" ht="15">
      <c r="A394" s="67" t="s">
        <v>544</v>
      </c>
      <c r="B394" s="68" t="s">
        <v>287</v>
      </c>
      <c r="C394" s="69">
        <v>13</v>
      </c>
      <c r="D394" s="81">
        <f t="shared" si="10"/>
        <v>25.942307692307693</v>
      </c>
      <c r="E394" s="70">
        <v>337.25</v>
      </c>
      <c r="F394" s="3" t="s">
        <v>582</v>
      </c>
    </row>
    <row r="395" spans="1:6" ht="15">
      <c r="A395" s="67" t="s">
        <v>545</v>
      </c>
      <c r="B395" s="68" t="s">
        <v>287</v>
      </c>
      <c r="C395" s="69">
        <v>1</v>
      </c>
      <c r="D395" s="81">
        <f t="shared" si="10"/>
        <v>226</v>
      </c>
      <c r="E395" s="70">
        <v>226</v>
      </c>
      <c r="F395" s="3" t="s">
        <v>582</v>
      </c>
    </row>
    <row r="396" spans="1:6" ht="15">
      <c r="A396" s="67" t="s">
        <v>371</v>
      </c>
      <c r="B396" s="68" t="s">
        <v>287</v>
      </c>
      <c r="C396" s="69">
        <v>30</v>
      </c>
      <c r="D396" s="81">
        <f t="shared" si="10"/>
        <v>62</v>
      </c>
      <c r="E396" s="70">
        <v>1860</v>
      </c>
      <c r="F396" s="3" t="s">
        <v>582</v>
      </c>
    </row>
    <row r="397" spans="1:6" ht="15">
      <c r="A397" s="67" t="s">
        <v>372</v>
      </c>
      <c r="B397" s="68" t="s">
        <v>308</v>
      </c>
      <c r="C397" s="69">
        <v>1.5</v>
      </c>
      <c r="D397" s="81">
        <f t="shared" si="10"/>
        <v>134.26666666666668</v>
      </c>
      <c r="E397" s="70">
        <v>201.4</v>
      </c>
      <c r="F397" s="3" t="s">
        <v>582</v>
      </c>
    </row>
    <row r="398" spans="1:6" ht="15">
      <c r="A398" s="67" t="s">
        <v>373</v>
      </c>
      <c r="B398" s="68" t="s">
        <v>287</v>
      </c>
      <c r="C398" s="69">
        <v>85</v>
      </c>
      <c r="D398" s="81">
        <f t="shared" si="10"/>
        <v>5.258823529411765</v>
      </c>
      <c r="E398" s="70">
        <v>447</v>
      </c>
      <c r="F398" s="3" t="s">
        <v>582</v>
      </c>
    </row>
    <row r="399" spans="1:6" ht="15">
      <c r="A399" s="67" t="s">
        <v>374</v>
      </c>
      <c r="B399" s="68" t="s">
        <v>287</v>
      </c>
      <c r="C399" s="69">
        <v>1</v>
      </c>
      <c r="D399" s="81">
        <f t="shared" si="10"/>
        <v>36.1</v>
      </c>
      <c r="E399" s="70">
        <v>36.1</v>
      </c>
      <c r="F399" s="3" t="s">
        <v>582</v>
      </c>
    </row>
    <row r="400" spans="1:6" ht="15">
      <c r="A400" s="67" t="s">
        <v>375</v>
      </c>
      <c r="B400" s="68" t="s">
        <v>287</v>
      </c>
      <c r="C400" s="69">
        <v>34</v>
      </c>
      <c r="D400" s="81">
        <f t="shared" si="10"/>
        <v>13.073529411764707</v>
      </c>
      <c r="E400" s="70">
        <v>444.5</v>
      </c>
      <c r="F400" s="3" t="s">
        <v>582</v>
      </c>
    </row>
    <row r="401" spans="1:6" ht="15">
      <c r="A401" s="67" t="s">
        <v>546</v>
      </c>
      <c r="B401" s="68" t="s">
        <v>580</v>
      </c>
      <c r="C401" s="69">
        <v>57</v>
      </c>
      <c r="D401" s="81">
        <f t="shared" si="10"/>
        <v>297</v>
      </c>
      <c r="E401" s="70">
        <v>16929</v>
      </c>
      <c r="F401" s="3" t="s">
        <v>582</v>
      </c>
    </row>
    <row r="402" spans="1:6" ht="15">
      <c r="A402" s="67" t="s">
        <v>547</v>
      </c>
      <c r="B402" s="68" t="s">
        <v>287</v>
      </c>
      <c r="C402" s="69">
        <v>1</v>
      </c>
      <c r="D402" s="81">
        <f t="shared" si="10"/>
        <v>109.25</v>
      </c>
      <c r="E402" s="70">
        <v>109.25</v>
      </c>
      <c r="F402" s="3" t="s">
        <v>582</v>
      </c>
    </row>
    <row r="403" spans="1:6" ht="15">
      <c r="A403" s="67" t="s">
        <v>548</v>
      </c>
      <c r="B403" s="68" t="s">
        <v>287</v>
      </c>
      <c r="C403" s="69">
        <v>3</v>
      </c>
      <c r="D403" s="81">
        <f t="shared" si="10"/>
        <v>109.25</v>
      </c>
      <c r="E403" s="70">
        <v>327.75</v>
      </c>
      <c r="F403" s="3" t="s">
        <v>582</v>
      </c>
    </row>
    <row r="404" spans="1:6" ht="15">
      <c r="A404" s="67" t="s">
        <v>376</v>
      </c>
      <c r="B404" s="68" t="s">
        <v>287</v>
      </c>
      <c r="C404" s="69">
        <v>8</v>
      </c>
      <c r="D404" s="81">
        <f t="shared" si="10"/>
        <v>36.5</v>
      </c>
      <c r="E404" s="70">
        <v>292</v>
      </c>
      <c r="F404" s="3" t="s">
        <v>582</v>
      </c>
    </row>
    <row r="405" spans="1:6" ht="15">
      <c r="A405" s="67" t="s">
        <v>377</v>
      </c>
      <c r="B405" s="68" t="s">
        <v>287</v>
      </c>
      <c r="C405" s="69">
        <v>13</v>
      </c>
      <c r="D405" s="81">
        <f t="shared" si="10"/>
        <v>13.092307692307692</v>
      </c>
      <c r="E405" s="70">
        <v>170.2</v>
      </c>
      <c r="F405" s="3" t="s">
        <v>582</v>
      </c>
    </row>
    <row r="406" spans="1:6" ht="15">
      <c r="A406" s="67" t="s">
        <v>549</v>
      </c>
      <c r="B406" s="68" t="s">
        <v>287</v>
      </c>
      <c r="C406" s="69">
        <v>6</v>
      </c>
      <c r="D406" s="81">
        <f t="shared" si="10"/>
        <v>78.5</v>
      </c>
      <c r="E406" s="70">
        <v>471</v>
      </c>
      <c r="F406" s="3" t="s">
        <v>582</v>
      </c>
    </row>
    <row r="407" spans="1:6" ht="15">
      <c r="A407" s="67" t="s">
        <v>550</v>
      </c>
      <c r="B407" s="68" t="s">
        <v>287</v>
      </c>
      <c r="C407" s="69">
        <v>20</v>
      </c>
      <c r="D407" s="81">
        <f t="shared" si="10"/>
        <v>4.75</v>
      </c>
      <c r="E407" s="70">
        <v>95</v>
      </c>
      <c r="F407" s="3" t="s">
        <v>582</v>
      </c>
    </row>
    <row r="408" spans="1:6" ht="15">
      <c r="A408" s="67" t="s">
        <v>378</v>
      </c>
      <c r="B408" s="68" t="s">
        <v>287</v>
      </c>
      <c r="C408" s="69">
        <v>1350</v>
      </c>
      <c r="D408" s="81">
        <f t="shared" si="10"/>
        <v>0.9442592592592592</v>
      </c>
      <c r="E408" s="70">
        <v>1274.75</v>
      </c>
      <c r="F408" s="3" t="s">
        <v>582</v>
      </c>
    </row>
    <row r="409" spans="1:6" ht="15">
      <c r="A409" s="67" t="s">
        <v>379</v>
      </c>
      <c r="B409" s="68" t="s">
        <v>287</v>
      </c>
      <c r="C409" s="69">
        <v>1</v>
      </c>
      <c r="D409" s="81">
        <f t="shared" si="10"/>
        <v>435</v>
      </c>
      <c r="E409" s="70">
        <v>435</v>
      </c>
      <c r="F409" s="3" t="s">
        <v>582</v>
      </c>
    </row>
    <row r="410" spans="1:6" ht="15">
      <c r="A410" s="67" t="s">
        <v>380</v>
      </c>
      <c r="B410" s="68" t="s">
        <v>287</v>
      </c>
      <c r="C410" s="69">
        <v>20</v>
      </c>
      <c r="D410" s="81">
        <f t="shared" si="10"/>
        <v>24.77</v>
      </c>
      <c r="E410" s="70">
        <v>495.4</v>
      </c>
      <c r="F410" s="3" t="s">
        <v>582</v>
      </c>
    </row>
    <row r="411" spans="1:6" ht="15">
      <c r="A411" s="67" t="s">
        <v>381</v>
      </c>
      <c r="B411" s="68" t="s">
        <v>287</v>
      </c>
      <c r="C411" s="69">
        <v>124</v>
      </c>
      <c r="D411" s="81">
        <f t="shared" si="10"/>
        <v>30</v>
      </c>
      <c r="E411" s="70">
        <v>3720</v>
      </c>
      <c r="F411" s="3" t="s">
        <v>582</v>
      </c>
    </row>
    <row r="412" spans="1:6" ht="15">
      <c r="A412" s="67" t="s">
        <v>382</v>
      </c>
      <c r="B412" s="68" t="s">
        <v>287</v>
      </c>
      <c r="C412" s="69">
        <v>8</v>
      </c>
      <c r="D412" s="81">
        <f t="shared" si="10"/>
        <v>44.65</v>
      </c>
      <c r="E412" s="70">
        <v>357.2</v>
      </c>
      <c r="F412" s="3" t="s">
        <v>582</v>
      </c>
    </row>
    <row r="413" spans="1:6" ht="15">
      <c r="A413" s="67" t="s">
        <v>383</v>
      </c>
      <c r="B413" s="68" t="s">
        <v>308</v>
      </c>
      <c r="C413" s="69">
        <v>7.82</v>
      </c>
      <c r="D413" s="81">
        <f t="shared" si="10"/>
        <v>118.58695652173913</v>
      </c>
      <c r="E413" s="70">
        <v>927.35</v>
      </c>
      <c r="F413" s="3" t="s">
        <v>582</v>
      </c>
    </row>
    <row r="414" spans="1:6" ht="15">
      <c r="A414" s="67" t="s">
        <v>384</v>
      </c>
      <c r="B414" s="68" t="s">
        <v>293</v>
      </c>
      <c r="C414" s="69">
        <v>65.25</v>
      </c>
      <c r="D414" s="81">
        <f t="shared" si="10"/>
        <v>38.86145593869732</v>
      </c>
      <c r="E414" s="70">
        <v>2535.71</v>
      </c>
      <c r="F414" s="3" t="s">
        <v>582</v>
      </c>
    </row>
    <row r="415" spans="1:6" ht="15">
      <c r="A415" s="67" t="s">
        <v>385</v>
      </c>
      <c r="B415" s="68" t="s">
        <v>293</v>
      </c>
      <c r="C415" s="69">
        <v>65.7</v>
      </c>
      <c r="D415" s="81">
        <f t="shared" si="10"/>
        <v>56.67990867579908</v>
      </c>
      <c r="E415" s="70">
        <v>3723.87</v>
      </c>
      <c r="F415" s="3" t="s">
        <v>582</v>
      </c>
    </row>
    <row r="416" spans="1:6" ht="30">
      <c r="A416" s="26" t="s">
        <v>551</v>
      </c>
      <c r="B416" s="68"/>
      <c r="C416" s="69">
        <v>1</v>
      </c>
      <c r="D416" s="81">
        <f t="shared" si="10"/>
        <v>332.5</v>
      </c>
      <c r="E416" s="70">
        <v>332.5</v>
      </c>
      <c r="F416" s="3" t="s">
        <v>582</v>
      </c>
    </row>
    <row r="417" spans="1:6" ht="16.5" customHeight="1">
      <c r="A417" s="67" t="s">
        <v>552</v>
      </c>
      <c r="B417" s="68" t="s">
        <v>581</v>
      </c>
      <c r="C417" s="69">
        <v>12</v>
      </c>
      <c r="D417" s="81">
        <f t="shared" si="10"/>
        <v>15</v>
      </c>
      <c r="E417" s="70">
        <v>180</v>
      </c>
      <c r="F417" s="3" t="s">
        <v>582</v>
      </c>
    </row>
    <row r="418" spans="1:6" ht="15">
      <c r="A418" s="67" t="s">
        <v>386</v>
      </c>
      <c r="B418" s="68" t="s">
        <v>287</v>
      </c>
      <c r="C418" s="69">
        <v>31</v>
      </c>
      <c r="D418" s="81">
        <f t="shared" si="10"/>
        <v>20.129032258064516</v>
      </c>
      <c r="E418" s="70">
        <v>624</v>
      </c>
      <c r="F418" s="3" t="s">
        <v>582</v>
      </c>
    </row>
    <row r="419" spans="1:6" ht="15">
      <c r="A419" s="67" t="s">
        <v>387</v>
      </c>
      <c r="B419" s="68" t="s">
        <v>287</v>
      </c>
      <c r="C419" s="69">
        <v>12</v>
      </c>
      <c r="D419" s="81">
        <f t="shared" si="10"/>
        <v>37.571666666666665</v>
      </c>
      <c r="E419" s="70">
        <v>450.86</v>
      </c>
      <c r="F419" s="3" t="s">
        <v>582</v>
      </c>
    </row>
    <row r="420" spans="1:6" ht="15">
      <c r="A420" s="67" t="s">
        <v>388</v>
      </c>
      <c r="B420" s="68" t="s">
        <v>287</v>
      </c>
      <c r="C420" s="69">
        <v>7</v>
      </c>
      <c r="D420" s="81">
        <f t="shared" si="10"/>
        <v>12.228571428571428</v>
      </c>
      <c r="E420" s="70">
        <v>85.6</v>
      </c>
      <c r="F420" s="3" t="s">
        <v>582</v>
      </c>
    </row>
    <row r="421" spans="1:6" ht="15">
      <c r="A421" s="67" t="s">
        <v>389</v>
      </c>
      <c r="B421" s="68" t="s">
        <v>287</v>
      </c>
      <c r="C421" s="69">
        <v>28</v>
      </c>
      <c r="D421" s="81">
        <f t="shared" si="10"/>
        <v>34.84285714285714</v>
      </c>
      <c r="E421" s="70">
        <v>975.6</v>
      </c>
      <c r="F421" s="3" t="s">
        <v>582</v>
      </c>
    </row>
    <row r="422" spans="1:6" ht="15">
      <c r="A422" s="67" t="s">
        <v>390</v>
      </c>
      <c r="B422" s="68" t="s">
        <v>287</v>
      </c>
      <c r="C422" s="69">
        <v>1</v>
      </c>
      <c r="D422" s="81">
        <f t="shared" si="10"/>
        <v>150.1</v>
      </c>
      <c r="E422" s="70">
        <v>150.1</v>
      </c>
      <c r="F422" s="3" t="s">
        <v>582</v>
      </c>
    </row>
    <row r="423" spans="1:6" ht="15">
      <c r="A423" s="67" t="s">
        <v>391</v>
      </c>
      <c r="B423" s="68" t="s">
        <v>287</v>
      </c>
      <c r="C423" s="69">
        <v>1</v>
      </c>
      <c r="D423" s="81">
        <f t="shared" si="10"/>
        <v>990</v>
      </c>
      <c r="E423" s="70">
        <v>990</v>
      </c>
      <c r="F423" s="3" t="s">
        <v>582</v>
      </c>
    </row>
    <row r="424" spans="1:6" ht="15">
      <c r="A424" s="67" t="s">
        <v>392</v>
      </c>
      <c r="B424" s="68" t="s">
        <v>287</v>
      </c>
      <c r="C424" s="69">
        <v>5</v>
      </c>
      <c r="D424" s="81">
        <f t="shared" si="10"/>
        <v>226</v>
      </c>
      <c r="E424" s="70">
        <v>1130</v>
      </c>
      <c r="F424" s="3" t="s">
        <v>582</v>
      </c>
    </row>
    <row r="425" spans="1:6" ht="15">
      <c r="A425" s="67" t="s">
        <v>393</v>
      </c>
      <c r="B425" s="68" t="s">
        <v>287</v>
      </c>
      <c r="C425" s="69">
        <v>49</v>
      </c>
      <c r="D425" s="81">
        <f t="shared" si="10"/>
        <v>42.098571428571425</v>
      </c>
      <c r="E425" s="70">
        <v>2062.83</v>
      </c>
      <c r="F425" s="3" t="s">
        <v>582</v>
      </c>
    </row>
    <row r="426" spans="1:6" ht="15">
      <c r="A426" s="67" t="s">
        <v>394</v>
      </c>
      <c r="B426" s="68" t="s">
        <v>287</v>
      </c>
      <c r="C426" s="69">
        <v>2</v>
      </c>
      <c r="D426" s="81">
        <f t="shared" si="10"/>
        <v>48.45</v>
      </c>
      <c r="E426" s="70">
        <v>96.9</v>
      </c>
      <c r="F426" s="3" t="s">
        <v>582</v>
      </c>
    </row>
    <row r="427" spans="1:6" ht="15">
      <c r="A427" s="67" t="s">
        <v>395</v>
      </c>
      <c r="B427" s="68" t="s">
        <v>287</v>
      </c>
      <c r="C427" s="69">
        <v>17</v>
      </c>
      <c r="D427" s="81">
        <f t="shared" si="10"/>
        <v>2.5</v>
      </c>
      <c r="E427" s="70">
        <v>42.5</v>
      </c>
      <c r="F427" s="3" t="s">
        <v>582</v>
      </c>
    </row>
    <row r="428" spans="1:6" ht="15">
      <c r="A428" s="67" t="s">
        <v>396</v>
      </c>
      <c r="B428" s="68" t="s">
        <v>287</v>
      </c>
      <c r="C428" s="69">
        <v>15</v>
      </c>
      <c r="D428" s="81">
        <f t="shared" si="10"/>
        <v>2.5</v>
      </c>
      <c r="E428" s="70">
        <v>37.5</v>
      </c>
      <c r="F428" s="3" t="s">
        <v>582</v>
      </c>
    </row>
    <row r="429" spans="1:6" ht="15">
      <c r="A429" s="67" t="s">
        <v>397</v>
      </c>
      <c r="B429" s="68" t="s">
        <v>287</v>
      </c>
      <c r="C429" s="69">
        <v>44</v>
      </c>
      <c r="D429" s="81">
        <f t="shared" si="10"/>
        <v>11.227272727272727</v>
      </c>
      <c r="E429" s="70">
        <v>494</v>
      </c>
      <c r="F429" s="3" t="s">
        <v>582</v>
      </c>
    </row>
    <row r="430" spans="1:6" ht="15">
      <c r="A430" s="67" t="s">
        <v>398</v>
      </c>
      <c r="B430" s="68" t="s">
        <v>287</v>
      </c>
      <c r="C430" s="69">
        <v>4</v>
      </c>
      <c r="D430" s="81">
        <f t="shared" si="10"/>
        <v>19</v>
      </c>
      <c r="E430" s="70">
        <v>76</v>
      </c>
      <c r="F430" s="3" t="s">
        <v>582</v>
      </c>
    </row>
    <row r="431" spans="1:6" ht="15">
      <c r="A431" s="67" t="s">
        <v>553</v>
      </c>
      <c r="B431" s="68" t="s">
        <v>287</v>
      </c>
      <c r="C431" s="69">
        <v>36</v>
      </c>
      <c r="D431" s="81">
        <f t="shared" si="10"/>
        <v>6.5</v>
      </c>
      <c r="E431" s="70">
        <v>234</v>
      </c>
      <c r="F431" s="3" t="s">
        <v>582</v>
      </c>
    </row>
    <row r="432" spans="1:6" ht="15">
      <c r="A432" s="67" t="s">
        <v>399</v>
      </c>
      <c r="B432" s="68" t="s">
        <v>287</v>
      </c>
      <c r="C432" s="69">
        <v>10</v>
      </c>
      <c r="D432" s="81">
        <f t="shared" si="10"/>
        <v>64</v>
      </c>
      <c r="E432" s="70">
        <v>640</v>
      </c>
      <c r="F432" s="3" t="s">
        <v>582</v>
      </c>
    </row>
    <row r="433" spans="1:6" ht="15">
      <c r="A433" s="67" t="s">
        <v>400</v>
      </c>
      <c r="B433" s="68" t="s">
        <v>287</v>
      </c>
      <c r="C433" s="69">
        <v>10</v>
      </c>
      <c r="D433" s="81">
        <f t="shared" si="10"/>
        <v>4.5</v>
      </c>
      <c r="E433" s="70">
        <v>45</v>
      </c>
      <c r="F433" s="3" t="s">
        <v>582</v>
      </c>
    </row>
    <row r="434" spans="1:6" ht="15">
      <c r="A434" s="67" t="s">
        <v>401</v>
      </c>
      <c r="B434" s="68" t="s">
        <v>287</v>
      </c>
      <c r="C434" s="69">
        <v>43</v>
      </c>
      <c r="D434" s="81">
        <f t="shared" si="10"/>
        <v>15.5</v>
      </c>
      <c r="E434" s="70">
        <v>666.5</v>
      </c>
      <c r="F434" s="3" t="s">
        <v>582</v>
      </c>
    </row>
    <row r="435" spans="1:6" ht="15">
      <c r="A435" s="67" t="s">
        <v>402</v>
      </c>
      <c r="B435" s="68" t="s">
        <v>287</v>
      </c>
      <c r="C435" s="69">
        <v>30</v>
      </c>
      <c r="D435" s="81">
        <f t="shared" si="10"/>
        <v>14.333333333333334</v>
      </c>
      <c r="E435" s="70">
        <v>430</v>
      </c>
      <c r="F435" s="3" t="s">
        <v>582</v>
      </c>
    </row>
    <row r="436" spans="1:6" ht="15">
      <c r="A436" s="67" t="s">
        <v>403</v>
      </c>
      <c r="B436" s="68" t="s">
        <v>287</v>
      </c>
      <c r="C436" s="69">
        <v>70</v>
      </c>
      <c r="D436" s="81">
        <f t="shared" si="10"/>
        <v>31.09285714285714</v>
      </c>
      <c r="E436" s="70">
        <v>2176.5</v>
      </c>
      <c r="F436" s="3" t="s">
        <v>582</v>
      </c>
    </row>
    <row r="437" spans="1:6" ht="15">
      <c r="A437" s="67" t="s">
        <v>404</v>
      </c>
      <c r="B437" s="68" t="s">
        <v>287</v>
      </c>
      <c r="C437" s="69">
        <v>10</v>
      </c>
      <c r="D437" s="81">
        <f t="shared" si="10"/>
        <v>75</v>
      </c>
      <c r="E437" s="70">
        <v>750</v>
      </c>
      <c r="F437" s="3" t="s">
        <v>582</v>
      </c>
    </row>
    <row r="438" spans="1:6" ht="15">
      <c r="A438" s="67" t="s">
        <v>405</v>
      </c>
      <c r="B438" s="68" t="s">
        <v>287</v>
      </c>
      <c r="C438" s="69">
        <v>1</v>
      </c>
      <c r="D438" s="81">
        <f t="shared" si="10"/>
        <v>213.75</v>
      </c>
      <c r="E438" s="70">
        <v>213.75</v>
      </c>
      <c r="F438" s="3" t="s">
        <v>582</v>
      </c>
    </row>
    <row r="439" spans="1:6" ht="15">
      <c r="A439" s="67" t="s">
        <v>406</v>
      </c>
      <c r="B439" s="68" t="s">
        <v>287</v>
      </c>
      <c r="C439" s="69">
        <v>2</v>
      </c>
      <c r="D439" s="81">
        <f t="shared" si="10"/>
        <v>29.45</v>
      </c>
      <c r="E439" s="70">
        <v>58.9</v>
      </c>
      <c r="F439" s="3" t="s">
        <v>582</v>
      </c>
    </row>
    <row r="440" spans="1:6" ht="15">
      <c r="A440" s="67" t="s">
        <v>554</v>
      </c>
      <c r="B440" s="68" t="s">
        <v>287</v>
      </c>
      <c r="C440" s="69">
        <v>80</v>
      </c>
      <c r="D440" s="81">
        <f t="shared" si="10"/>
        <v>12.509</v>
      </c>
      <c r="E440" s="70">
        <v>1000.72</v>
      </c>
      <c r="F440" s="3" t="s">
        <v>582</v>
      </c>
    </row>
    <row r="441" spans="1:6" ht="15">
      <c r="A441" s="67" t="s">
        <v>407</v>
      </c>
      <c r="B441" s="68" t="s">
        <v>287</v>
      </c>
      <c r="C441" s="69">
        <v>228</v>
      </c>
      <c r="D441" s="81">
        <f t="shared" si="10"/>
        <v>21.0530701754386</v>
      </c>
      <c r="E441" s="70">
        <v>4800.1</v>
      </c>
      <c r="F441" s="3" t="s">
        <v>582</v>
      </c>
    </row>
    <row r="442" spans="1:6" ht="15">
      <c r="A442" s="67" t="s">
        <v>408</v>
      </c>
      <c r="B442" s="68" t="s">
        <v>287</v>
      </c>
      <c r="C442" s="69">
        <v>112</v>
      </c>
      <c r="D442" s="81">
        <f t="shared" si="10"/>
        <v>19.330357142857142</v>
      </c>
      <c r="E442" s="70">
        <v>2165</v>
      </c>
      <c r="F442" s="3" t="s">
        <v>582</v>
      </c>
    </row>
    <row r="443" spans="1:6" ht="15">
      <c r="A443" s="67" t="s">
        <v>409</v>
      </c>
      <c r="B443" s="68" t="s">
        <v>287</v>
      </c>
      <c r="C443" s="69">
        <v>5</v>
      </c>
      <c r="D443" s="81">
        <f t="shared" si="10"/>
        <v>411.2</v>
      </c>
      <c r="E443" s="70">
        <v>2056</v>
      </c>
      <c r="F443" s="3" t="s">
        <v>582</v>
      </c>
    </row>
    <row r="444" spans="1:6" ht="15">
      <c r="A444" s="67" t="s">
        <v>555</v>
      </c>
      <c r="B444" s="68" t="s">
        <v>287</v>
      </c>
      <c r="C444" s="69">
        <v>1</v>
      </c>
      <c r="D444" s="81">
        <f t="shared" si="10"/>
        <v>88.35</v>
      </c>
      <c r="E444" s="70">
        <v>88.35</v>
      </c>
      <c r="F444" s="3" t="s">
        <v>582</v>
      </c>
    </row>
    <row r="445" spans="1:6" ht="15">
      <c r="A445" s="67" t="s">
        <v>556</v>
      </c>
      <c r="B445" s="68" t="s">
        <v>287</v>
      </c>
      <c r="C445" s="69">
        <v>3</v>
      </c>
      <c r="D445" s="81">
        <f t="shared" si="10"/>
        <v>89.3</v>
      </c>
      <c r="E445" s="70">
        <v>267.9</v>
      </c>
      <c r="F445" s="3" t="s">
        <v>582</v>
      </c>
    </row>
    <row r="446" spans="1:6" ht="15">
      <c r="A446" s="67" t="s">
        <v>410</v>
      </c>
      <c r="B446" s="68" t="s">
        <v>577</v>
      </c>
      <c r="C446" s="69">
        <v>27</v>
      </c>
      <c r="D446" s="81">
        <f aca="true" t="shared" si="11" ref="D446:D509">E446/C446</f>
        <v>26.55185185185185</v>
      </c>
      <c r="E446" s="70">
        <v>716.9</v>
      </c>
      <c r="F446" s="3" t="s">
        <v>582</v>
      </c>
    </row>
    <row r="447" spans="1:6" ht="15">
      <c r="A447" s="67" t="s">
        <v>557</v>
      </c>
      <c r="B447" s="68" t="s">
        <v>283</v>
      </c>
      <c r="C447" s="69">
        <v>100</v>
      </c>
      <c r="D447" s="81">
        <f t="shared" si="11"/>
        <v>17.48</v>
      </c>
      <c r="E447" s="70">
        <v>1748</v>
      </c>
      <c r="F447" s="3" t="s">
        <v>582</v>
      </c>
    </row>
    <row r="448" spans="1:6" ht="15">
      <c r="A448" s="67" t="s">
        <v>411</v>
      </c>
      <c r="B448" s="68" t="s">
        <v>287</v>
      </c>
      <c r="C448" s="69">
        <v>1</v>
      </c>
      <c r="D448" s="81">
        <f t="shared" si="11"/>
        <v>220.4</v>
      </c>
      <c r="E448" s="70">
        <v>220.4</v>
      </c>
      <c r="F448" s="3" t="s">
        <v>582</v>
      </c>
    </row>
    <row r="449" spans="1:6" ht="15">
      <c r="A449" s="67" t="s">
        <v>412</v>
      </c>
      <c r="B449" s="68" t="s">
        <v>292</v>
      </c>
      <c r="C449" s="69">
        <v>7.8</v>
      </c>
      <c r="D449" s="81">
        <f t="shared" si="11"/>
        <v>41.800000000000004</v>
      </c>
      <c r="E449" s="70">
        <v>326.04</v>
      </c>
      <c r="F449" s="3" t="s">
        <v>582</v>
      </c>
    </row>
    <row r="450" spans="1:6" ht="15">
      <c r="A450" s="67" t="s">
        <v>413</v>
      </c>
      <c r="B450" s="68" t="s">
        <v>287</v>
      </c>
      <c r="C450" s="69">
        <v>1</v>
      </c>
      <c r="D450" s="81">
        <f t="shared" si="11"/>
        <v>137.75</v>
      </c>
      <c r="E450" s="70">
        <v>137.75</v>
      </c>
      <c r="F450" s="3" t="s">
        <v>582</v>
      </c>
    </row>
    <row r="451" spans="1:6" ht="15">
      <c r="A451" s="67" t="s">
        <v>414</v>
      </c>
      <c r="B451" s="68" t="s">
        <v>287</v>
      </c>
      <c r="C451" s="69">
        <v>1</v>
      </c>
      <c r="D451" s="81">
        <f t="shared" si="11"/>
        <v>175</v>
      </c>
      <c r="E451" s="70">
        <v>175</v>
      </c>
      <c r="F451" s="3" t="s">
        <v>582</v>
      </c>
    </row>
    <row r="452" spans="1:6" ht="15">
      <c r="A452" s="67" t="s">
        <v>415</v>
      </c>
      <c r="B452" s="68" t="s">
        <v>287</v>
      </c>
      <c r="C452" s="69">
        <v>5</v>
      </c>
      <c r="D452" s="81">
        <f t="shared" si="11"/>
        <v>161.8</v>
      </c>
      <c r="E452" s="70">
        <v>809</v>
      </c>
      <c r="F452" s="3" t="s">
        <v>582</v>
      </c>
    </row>
    <row r="453" spans="1:6" ht="15" customHeight="1">
      <c r="A453" s="67" t="s">
        <v>416</v>
      </c>
      <c r="B453" s="68" t="s">
        <v>287</v>
      </c>
      <c r="C453" s="69">
        <v>3</v>
      </c>
      <c r="D453" s="81">
        <f t="shared" si="11"/>
        <v>47.18333333333334</v>
      </c>
      <c r="E453" s="70">
        <v>141.55</v>
      </c>
      <c r="F453" s="3" t="s">
        <v>582</v>
      </c>
    </row>
    <row r="454" spans="1:6" ht="15">
      <c r="A454" s="67" t="s">
        <v>417</v>
      </c>
      <c r="B454" s="68" t="s">
        <v>287</v>
      </c>
      <c r="C454" s="69">
        <v>18</v>
      </c>
      <c r="D454" s="81">
        <f t="shared" si="11"/>
        <v>95.63333333333334</v>
      </c>
      <c r="E454" s="70">
        <v>1721.4</v>
      </c>
      <c r="F454" s="3" t="s">
        <v>582</v>
      </c>
    </row>
    <row r="455" spans="1:6" ht="15">
      <c r="A455" s="67" t="s">
        <v>418</v>
      </c>
      <c r="B455" s="68" t="s">
        <v>293</v>
      </c>
      <c r="C455" s="69">
        <v>164.9</v>
      </c>
      <c r="D455" s="81">
        <f t="shared" si="11"/>
        <v>64.74190418435415</v>
      </c>
      <c r="E455" s="70">
        <v>10675.94</v>
      </c>
      <c r="F455" s="3" t="s">
        <v>582</v>
      </c>
    </row>
    <row r="456" spans="1:6" ht="15">
      <c r="A456" s="67" t="s">
        <v>419</v>
      </c>
      <c r="B456" s="68" t="s">
        <v>308</v>
      </c>
      <c r="C456" s="69">
        <v>4</v>
      </c>
      <c r="D456" s="81">
        <f t="shared" si="11"/>
        <v>76.475</v>
      </c>
      <c r="E456" s="70">
        <v>305.9</v>
      </c>
      <c r="F456" s="3" t="s">
        <v>582</v>
      </c>
    </row>
    <row r="457" spans="1:6" ht="15">
      <c r="A457" s="67" t="s">
        <v>420</v>
      </c>
      <c r="B457" s="68" t="s">
        <v>287</v>
      </c>
      <c r="C457" s="69">
        <v>25</v>
      </c>
      <c r="D457" s="81">
        <f t="shared" si="11"/>
        <v>22.538</v>
      </c>
      <c r="E457" s="70">
        <v>563.45</v>
      </c>
      <c r="F457" s="3" t="s">
        <v>582</v>
      </c>
    </row>
    <row r="458" spans="1:6" ht="15">
      <c r="A458" s="67" t="s">
        <v>558</v>
      </c>
      <c r="B458" s="68" t="s">
        <v>287</v>
      </c>
      <c r="C458" s="69">
        <v>20</v>
      </c>
      <c r="D458" s="81">
        <f t="shared" si="11"/>
        <v>1.9</v>
      </c>
      <c r="E458" s="70">
        <v>38</v>
      </c>
      <c r="F458" s="3" t="s">
        <v>582</v>
      </c>
    </row>
    <row r="459" spans="1:6" ht="15">
      <c r="A459" s="67" t="s">
        <v>421</v>
      </c>
      <c r="B459" s="68" t="s">
        <v>308</v>
      </c>
      <c r="C459" s="69">
        <v>3.6</v>
      </c>
      <c r="D459" s="81">
        <f t="shared" si="11"/>
        <v>193.66666666666669</v>
      </c>
      <c r="E459" s="70">
        <v>697.2</v>
      </c>
      <c r="F459" s="3" t="s">
        <v>582</v>
      </c>
    </row>
    <row r="460" spans="1:6" ht="15">
      <c r="A460" s="67" t="s">
        <v>422</v>
      </c>
      <c r="B460" s="68" t="s">
        <v>287</v>
      </c>
      <c r="C460" s="69">
        <v>118</v>
      </c>
      <c r="D460" s="81">
        <f t="shared" si="11"/>
        <v>14.715254237288136</v>
      </c>
      <c r="E460" s="70">
        <v>1736.4</v>
      </c>
      <c r="F460" s="3" t="s">
        <v>582</v>
      </c>
    </row>
    <row r="461" spans="1:6" ht="15">
      <c r="A461" s="67" t="s">
        <v>559</v>
      </c>
      <c r="B461" s="68" t="s">
        <v>308</v>
      </c>
      <c r="C461" s="69">
        <v>1</v>
      </c>
      <c r="D461" s="81">
        <f t="shared" si="11"/>
        <v>74.1</v>
      </c>
      <c r="E461" s="70">
        <v>74.1</v>
      </c>
      <c r="F461" s="3" t="s">
        <v>582</v>
      </c>
    </row>
    <row r="462" spans="1:6" ht="15">
      <c r="A462" s="67" t="s">
        <v>423</v>
      </c>
      <c r="B462" s="68" t="s">
        <v>287</v>
      </c>
      <c r="C462" s="69">
        <v>4</v>
      </c>
      <c r="D462" s="81">
        <f t="shared" si="11"/>
        <v>543.4</v>
      </c>
      <c r="E462" s="70">
        <v>2173.6</v>
      </c>
      <c r="F462" s="3" t="s">
        <v>582</v>
      </c>
    </row>
    <row r="463" spans="1:6" ht="15">
      <c r="A463" s="67" t="s">
        <v>560</v>
      </c>
      <c r="B463" s="68" t="s">
        <v>293</v>
      </c>
      <c r="C463" s="69">
        <v>150</v>
      </c>
      <c r="D463" s="81">
        <f t="shared" si="11"/>
        <v>15.706666666666667</v>
      </c>
      <c r="E463" s="70">
        <v>2356</v>
      </c>
      <c r="F463" s="3" t="s">
        <v>582</v>
      </c>
    </row>
    <row r="464" spans="1:6" ht="15" customHeight="1">
      <c r="A464" s="67" t="s">
        <v>424</v>
      </c>
      <c r="B464" s="68" t="s">
        <v>287</v>
      </c>
      <c r="C464" s="69">
        <v>34</v>
      </c>
      <c r="D464" s="81">
        <f t="shared" si="11"/>
        <v>21.73235294117647</v>
      </c>
      <c r="E464" s="70">
        <v>738.9</v>
      </c>
      <c r="F464" s="3" t="s">
        <v>582</v>
      </c>
    </row>
    <row r="465" spans="1:6" ht="15">
      <c r="A465" s="67" t="s">
        <v>561</v>
      </c>
      <c r="B465" s="68" t="s">
        <v>287</v>
      </c>
      <c r="C465" s="69">
        <v>5</v>
      </c>
      <c r="D465" s="81">
        <f t="shared" si="11"/>
        <v>39.5</v>
      </c>
      <c r="E465" s="70">
        <v>197.5</v>
      </c>
      <c r="F465" s="3" t="s">
        <v>582</v>
      </c>
    </row>
    <row r="466" spans="1:6" ht="15">
      <c r="A466" s="67" t="s">
        <v>562</v>
      </c>
      <c r="B466" s="68" t="s">
        <v>287</v>
      </c>
      <c r="C466" s="69">
        <v>3</v>
      </c>
      <c r="D466" s="81">
        <f t="shared" si="11"/>
        <v>46.98333333333333</v>
      </c>
      <c r="E466" s="70">
        <v>140.95</v>
      </c>
      <c r="F466" s="3" t="s">
        <v>582</v>
      </c>
    </row>
    <row r="467" spans="1:6" ht="15">
      <c r="A467" s="67" t="s">
        <v>425</v>
      </c>
      <c r="B467" s="68" t="s">
        <v>287</v>
      </c>
      <c r="C467" s="69">
        <v>420</v>
      </c>
      <c r="D467" s="81">
        <f t="shared" si="11"/>
        <v>3.8052380952380953</v>
      </c>
      <c r="E467" s="70">
        <v>1598.2</v>
      </c>
      <c r="F467" s="3" t="s">
        <v>582</v>
      </c>
    </row>
    <row r="468" spans="1:6" ht="15">
      <c r="A468" s="67" t="s">
        <v>426</v>
      </c>
      <c r="B468" s="68" t="s">
        <v>577</v>
      </c>
      <c r="C468" s="69">
        <v>15</v>
      </c>
      <c r="D468" s="81">
        <f t="shared" si="11"/>
        <v>20.35</v>
      </c>
      <c r="E468" s="70">
        <v>305.25</v>
      </c>
      <c r="F468" s="3" t="s">
        <v>582</v>
      </c>
    </row>
    <row r="469" spans="1:6" ht="15">
      <c r="A469" s="67" t="s">
        <v>427</v>
      </c>
      <c r="B469" s="68" t="s">
        <v>287</v>
      </c>
      <c r="C469" s="69">
        <v>27</v>
      </c>
      <c r="D469" s="81">
        <f t="shared" si="11"/>
        <v>11.417777777777777</v>
      </c>
      <c r="E469" s="70">
        <v>308.28</v>
      </c>
      <c r="F469" s="3" t="s">
        <v>582</v>
      </c>
    </row>
    <row r="470" spans="1:6" ht="15">
      <c r="A470" s="67" t="s">
        <v>563</v>
      </c>
      <c r="B470" s="68" t="s">
        <v>287</v>
      </c>
      <c r="C470" s="69">
        <v>10</v>
      </c>
      <c r="D470" s="81">
        <f t="shared" si="11"/>
        <v>10.64</v>
      </c>
      <c r="E470" s="70">
        <v>106.4</v>
      </c>
      <c r="F470" s="3" t="s">
        <v>582</v>
      </c>
    </row>
    <row r="471" spans="1:6" ht="15">
      <c r="A471" s="67" t="s">
        <v>564</v>
      </c>
      <c r="B471" s="68" t="s">
        <v>287</v>
      </c>
      <c r="C471" s="69">
        <v>5</v>
      </c>
      <c r="D471" s="81">
        <f t="shared" si="11"/>
        <v>182.716</v>
      </c>
      <c r="E471" s="70">
        <v>913.58</v>
      </c>
      <c r="F471" s="3" t="s">
        <v>582</v>
      </c>
    </row>
    <row r="472" spans="1:6" ht="15">
      <c r="A472" s="67" t="s">
        <v>565</v>
      </c>
      <c r="B472" s="68" t="s">
        <v>287</v>
      </c>
      <c r="C472" s="69">
        <v>5</v>
      </c>
      <c r="D472" s="81">
        <f t="shared" si="11"/>
        <v>123.95</v>
      </c>
      <c r="E472" s="70">
        <v>619.75</v>
      </c>
      <c r="F472" s="3" t="s">
        <v>582</v>
      </c>
    </row>
    <row r="473" spans="1:6" ht="15">
      <c r="A473" s="67" t="s">
        <v>428</v>
      </c>
      <c r="B473" s="68" t="s">
        <v>287</v>
      </c>
      <c r="C473" s="69">
        <v>1</v>
      </c>
      <c r="D473" s="81">
        <f t="shared" si="11"/>
        <v>33.25</v>
      </c>
      <c r="E473" s="70">
        <v>33.25</v>
      </c>
      <c r="F473" s="3" t="s">
        <v>582</v>
      </c>
    </row>
    <row r="474" spans="1:6" ht="15">
      <c r="A474" s="67" t="s">
        <v>429</v>
      </c>
      <c r="B474" s="68" t="s">
        <v>287</v>
      </c>
      <c r="C474" s="69">
        <v>35</v>
      </c>
      <c r="D474" s="81">
        <f t="shared" si="11"/>
        <v>7.285714285714286</v>
      </c>
      <c r="E474" s="70">
        <v>255</v>
      </c>
      <c r="F474" s="3" t="s">
        <v>582</v>
      </c>
    </row>
    <row r="475" spans="1:6" ht="15">
      <c r="A475" s="67" t="s">
        <v>430</v>
      </c>
      <c r="B475" s="68" t="s">
        <v>287</v>
      </c>
      <c r="C475" s="69">
        <v>140</v>
      </c>
      <c r="D475" s="81">
        <f t="shared" si="11"/>
        <v>6.135714285714286</v>
      </c>
      <c r="E475" s="70">
        <v>859</v>
      </c>
      <c r="F475" s="3" t="s">
        <v>582</v>
      </c>
    </row>
    <row r="476" spans="1:6" ht="15">
      <c r="A476" s="67" t="s">
        <v>431</v>
      </c>
      <c r="B476" s="68" t="s">
        <v>287</v>
      </c>
      <c r="C476" s="69">
        <v>61</v>
      </c>
      <c r="D476" s="81">
        <f t="shared" si="11"/>
        <v>26.368852459016395</v>
      </c>
      <c r="E476" s="70">
        <v>1608.5</v>
      </c>
      <c r="F476" s="3" t="s">
        <v>582</v>
      </c>
    </row>
    <row r="477" spans="1:6" ht="15">
      <c r="A477" s="67" t="s">
        <v>432</v>
      </c>
      <c r="B477" s="68" t="s">
        <v>287</v>
      </c>
      <c r="C477" s="69">
        <v>10</v>
      </c>
      <c r="D477" s="81">
        <f t="shared" si="11"/>
        <v>11</v>
      </c>
      <c r="E477" s="70">
        <v>110</v>
      </c>
      <c r="F477" s="3" t="s">
        <v>582</v>
      </c>
    </row>
    <row r="478" spans="1:6" ht="15">
      <c r="A478" s="67" t="s">
        <v>432</v>
      </c>
      <c r="B478" s="68" t="s">
        <v>283</v>
      </c>
      <c r="C478" s="69">
        <v>5</v>
      </c>
      <c r="D478" s="81">
        <f t="shared" si="11"/>
        <v>10.914</v>
      </c>
      <c r="E478" s="70">
        <v>54.57</v>
      </c>
      <c r="F478" s="3" t="s">
        <v>582</v>
      </c>
    </row>
    <row r="479" spans="1:6" ht="15">
      <c r="A479" s="67" t="s">
        <v>433</v>
      </c>
      <c r="B479" s="68" t="s">
        <v>287</v>
      </c>
      <c r="C479" s="69">
        <v>3</v>
      </c>
      <c r="D479" s="81">
        <f t="shared" si="11"/>
        <v>44.6</v>
      </c>
      <c r="E479" s="70">
        <v>133.8</v>
      </c>
      <c r="F479" s="3" t="s">
        <v>582</v>
      </c>
    </row>
    <row r="480" spans="1:6" ht="15">
      <c r="A480" s="67" t="s">
        <v>434</v>
      </c>
      <c r="B480" s="68" t="s">
        <v>287</v>
      </c>
      <c r="C480" s="69">
        <v>7</v>
      </c>
      <c r="D480" s="81">
        <f t="shared" si="11"/>
        <v>617.5</v>
      </c>
      <c r="E480" s="70">
        <v>4322.5</v>
      </c>
      <c r="F480" s="3" t="s">
        <v>582</v>
      </c>
    </row>
    <row r="481" spans="1:6" ht="15">
      <c r="A481" s="67" t="s">
        <v>435</v>
      </c>
      <c r="B481" s="68" t="s">
        <v>308</v>
      </c>
      <c r="C481" s="69">
        <v>51</v>
      </c>
      <c r="D481" s="81">
        <f t="shared" si="11"/>
        <v>64.30745098039215</v>
      </c>
      <c r="E481" s="70">
        <v>3279.68</v>
      </c>
      <c r="F481" s="3" t="s">
        <v>582</v>
      </c>
    </row>
    <row r="482" spans="1:6" ht="15">
      <c r="A482" s="67" t="s">
        <v>436</v>
      </c>
      <c r="B482" s="68" t="s">
        <v>308</v>
      </c>
      <c r="C482" s="69">
        <v>1</v>
      </c>
      <c r="D482" s="81">
        <f t="shared" si="11"/>
        <v>88.27</v>
      </c>
      <c r="E482" s="70">
        <v>88.27</v>
      </c>
      <c r="F482" s="3" t="s">
        <v>582</v>
      </c>
    </row>
    <row r="483" spans="1:6" ht="15">
      <c r="A483" s="67" t="s">
        <v>437</v>
      </c>
      <c r="B483" s="68" t="s">
        <v>308</v>
      </c>
      <c r="C483" s="69">
        <v>4.5</v>
      </c>
      <c r="D483" s="81">
        <f t="shared" si="11"/>
        <v>133</v>
      </c>
      <c r="E483" s="70">
        <v>598.5</v>
      </c>
      <c r="F483" s="3" t="s">
        <v>582</v>
      </c>
    </row>
    <row r="484" spans="1:6" ht="15">
      <c r="A484" s="67" t="s">
        <v>438</v>
      </c>
      <c r="B484" s="68" t="s">
        <v>308</v>
      </c>
      <c r="C484" s="69">
        <v>3</v>
      </c>
      <c r="D484" s="81">
        <f t="shared" si="11"/>
        <v>51.870000000000005</v>
      </c>
      <c r="E484" s="70">
        <v>155.61</v>
      </c>
      <c r="F484" s="3" t="s">
        <v>582</v>
      </c>
    </row>
    <row r="485" spans="1:6" ht="15">
      <c r="A485" s="67" t="s">
        <v>439</v>
      </c>
      <c r="B485" s="68" t="s">
        <v>293</v>
      </c>
      <c r="C485" s="69">
        <v>60</v>
      </c>
      <c r="D485" s="81">
        <v>78</v>
      </c>
      <c r="E485" s="70">
        <f>C485*D485</f>
        <v>4680</v>
      </c>
      <c r="F485" s="3" t="s">
        <v>582</v>
      </c>
    </row>
    <row r="486" spans="1:6" ht="15">
      <c r="A486" s="67" t="s">
        <v>439</v>
      </c>
      <c r="B486" s="68" t="s">
        <v>308</v>
      </c>
      <c r="C486" s="69">
        <v>20</v>
      </c>
      <c r="D486" s="81">
        <v>106</v>
      </c>
      <c r="E486" s="70">
        <f>C486*D486</f>
        <v>2120</v>
      </c>
      <c r="F486" s="3" t="s">
        <v>582</v>
      </c>
    </row>
    <row r="487" spans="1:6" ht="15">
      <c r="A487" s="67" t="s">
        <v>440</v>
      </c>
      <c r="B487" s="68" t="s">
        <v>287</v>
      </c>
      <c r="C487" s="69">
        <v>60</v>
      </c>
      <c r="D487" s="81">
        <f t="shared" si="11"/>
        <v>15</v>
      </c>
      <c r="E487" s="70">
        <v>900</v>
      </c>
      <c r="F487" s="3" t="s">
        <v>582</v>
      </c>
    </row>
    <row r="488" spans="1:6" ht="15">
      <c r="A488" s="67" t="s">
        <v>566</v>
      </c>
      <c r="B488" s="68" t="s">
        <v>287</v>
      </c>
      <c r="C488" s="69">
        <v>20</v>
      </c>
      <c r="D488" s="81">
        <f t="shared" si="11"/>
        <v>18.05</v>
      </c>
      <c r="E488" s="70">
        <v>361</v>
      </c>
      <c r="F488" s="3" t="s">
        <v>582</v>
      </c>
    </row>
    <row r="489" spans="1:6" ht="15">
      <c r="A489" s="67" t="s">
        <v>567</v>
      </c>
      <c r="B489" s="68" t="s">
        <v>283</v>
      </c>
      <c r="C489" s="69">
        <v>2</v>
      </c>
      <c r="D489" s="81">
        <f t="shared" si="11"/>
        <v>45</v>
      </c>
      <c r="E489" s="70">
        <v>90</v>
      </c>
      <c r="F489" s="3" t="s">
        <v>582</v>
      </c>
    </row>
    <row r="490" spans="1:6" ht="15">
      <c r="A490" s="67" t="s">
        <v>441</v>
      </c>
      <c r="B490" s="68" t="s">
        <v>287</v>
      </c>
      <c r="C490" s="69">
        <v>11</v>
      </c>
      <c r="D490" s="81">
        <f t="shared" si="11"/>
        <v>94.10909090909091</v>
      </c>
      <c r="E490" s="70">
        <v>1035.2</v>
      </c>
      <c r="F490" s="3" t="s">
        <v>582</v>
      </c>
    </row>
    <row r="491" spans="1:6" ht="15">
      <c r="A491" s="67" t="s">
        <v>442</v>
      </c>
      <c r="B491" s="68" t="s">
        <v>287</v>
      </c>
      <c r="C491" s="69">
        <v>59</v>
      </c>
      <c r="D491" s="81">
        <f t="shared" si="11"/>
        <v>4.11864406779661</v>
      </c>
      <c r="E491" s="70">
        <v>243</v>
      </c>
      <c r="F491" s="3" t="s">
        <v>582</v>
      </c>
    </row>
    <row r="492" spans="1:6" ht="15">
      <c r="A492" s="67" t="s">
        <v>568</v>
      </c>
      <c r="B492" s="68" t="s">
        <v>287</v>
      </c>
      <c r="C492" s="69">
        <v>5</v>
      </c>
      <c r="D492" s="81">
        <f t="shared" si="11"/>
        <v>10.2</v>
      </c>
      <c r="E492" s="70">
        <v>51</v>
      </c>
      <c r="F492" s="3" t="s">
        <v>582</v>
      </c>
    </row>
    <row r="493" spans="1:6" ht="15">
      <c r="A493" s="67" t="s">
        <v>443</v>
      </c>
      <c r="B493" s="68" t="s">
        <v>287</v>
      </c>
      <c r="C493" s="69">
        <v>120</v>
      </c>
      <c r="D493" s="81">
        <f t="shared" si="11"/>
        <v>1.125</v>
      </c>
      <c r="E493" s="70">
        <v>135</v>
      </c>
      <c r="F493" s="3" t="s">
        <v>582</v>
      </c>
    </row>
    <row r="494" spans="1:6" ht="15">
      <c r="A494" s="67" t="s">
        <v>569</v>
      </c>
      <c r="B494" s="68" t="s">
        <v>287</v>
      </c>
      <c r="C494" s="69">
        <v>6</v>
      </c>
      <c r="D494" s="81">
        <f t="shared" si="11"/>
        <v>175</v>
      </c>
      <c r="E494" s="70">
        <v>1050</v>
      </c>
      <c r="F494" s="3" t="s">
        <v>582</v>
      </c>
    </row>
    <row r="495" spans="1:6" ht="15">
      <c r="A495" s="67" t="s">
        <v>444</v>
      </c>
      <c r="B495" s="68" t="s">
        <v>287</v>
      </c>
      <c r="C495" s="69">
        <v>28</v>
      </c>
      <c r="D495" s="81">
        <f t="shared" si="11"/>
        <v>0.3</v>
      </c>
      <c r="E495" s="70">
        <v>8.4</v>
      </c>
      <c r="F495" s="3" t="s">
        <v>582</v>
      </c>
    </row>
    <row r="496" spans="1:6" ht="15">
      <c r="A496" s="67" t="s">
        <v>445</v>
      </c>
      <c r="B496" s="68" t="s">
        <v>287</v>
      </c>
      <c r="C496" s="69">
        <v>6</v>
      </c>
      <c r="D496" s="81">
        <f t="shared" si="11"/>
        <v>40</v>
      </c>
      <c r="E496" s="70">
        <v>240</v>
      </c>
      <c r="F496" s="3" t="s">
        <v>582</v>
      </c>
    </row>
    <row r="497" spans="1:6" ht="15">
      <c r="A497" s="67" t="s">
        <v>446</v>
      </c>
      <c r="B497" s="68" t="s">
        <v>293</v>
      </c>
      <c r="C497" s="69">
        <v>30</v>
      </c>
      <c r="D497" s="81">
        <f t="shared" si="11"/>
        <v>16.941666666666666</v>
      </c>
      <c r="E497" s="70">
        <v>508.25</v>
      </c>
      <c r="F497" s="3" t="s">
        <v>582</v>
      </c>
    </row>
    <row r="498" spans="1:6" ht="15">
      <c r="A498" s="67" t="s">
        <v>447</v>
      </c>
      <c r="B498" s="68" t="s">
        <v>287</v>
      </c>
      <c r="C498" s="69">
        <v>3</v>
      </c>
      <c r="D498" s="81">
        <f t="shared" si="11"/>
        <v>410.3333333333333</v>
      </c>
      <c r="E498" s="70">
        <v>1231</v>
      </c>
      <c r="F498" s="3" t="s">
        <v>582</v>
      </c>
    </row>
    <row r="499" spans="1:6" ht="15">
      <c r="A499" s="67" t="s">
        <v>570</v>
      </c>
      <c r="B499" s="68" t="s">
        <v>283</v>
      </c>
      <c r="C499" s="69">
        <v>2</v>
      </c>
      <c r="D499" s="81">
        <f t="shared" si="11"/>
        <v>10</v>
      </c>
      <c r="E499" s="70">
        <v>20</v>
      </c>
      <c r="F499" s="3" t="s">
        <v>582</v>
      </c>
    </row>
    <row r="500" spans="1:6" ht="15">
      <c r="A500" s="67" t="s">
        <v>448</v>
      </c>
      <c r="B500" s="68" t="s">
        <v>287</v>
      </c>
      <c r="C500" s="69">
        <v>6</v>
      </c>
      <c r="D500" s="81">
        <f t="shared" si="11"/>
        <v>110</v>
      </c>
      <c r="E500" s="70">
        <v>660</v>
      </c>
      <c r="F500" s="3" t="s">
        <v>582</v>
      </c>
    </row>
    <row r="501" spans="1:6" ht="15">
      <c r="A501" s="67" t="s">
        <v>449</v>
      </c>
      <c r="B501" s="68" t="s">
        <v>287</v>
      </c>
      <c r="C501" s="69">
        <v>50</v>
      </c>
      <c r="D501" s="81">
        <f t="shared" si="11"/>
        <v>40.2</v>
      </c>
      <c r="E501" s="70">
        <v>2010</v>
      </c>
      <c r="F501" s="3" t="s">
        <v>582</v>
      </c>
    </row>
    <row r="502" spans="1:6" ht="15">
      <c r="A502" s="67" t="s">
        <v>450</v>
      </c>
      <c r="B502" s="68" t="s">
        <v>287</v>
      </c>
      <c r="C502" s="69">
        <v>1</v>
      </c>
      <c r="D502" s="81">
        <f t="shared" si="11"/>
        <v>33.25</v>
      </c>
      <c r="E502" s="70">
        <v>33.25</v>
      </c>
      <c r="F502" s="3" t="s">
        <v>582</v>
      </c>
    </row>
    <row r="503" spans="1:6" ht="15">
      <c r="A503" s="67" t="s">
        <v>451</v>
      </c>
      <c r="B503" s="68" t="s">
        <v>287</v>
      </c>
      <c r="C503" s="69">
        <v>610</v>
      </c>
      <c r="D503" s="81">
        <f t="shared" si="11"/>
        <v>4.185245901639345</v>
      </c>
      <c r="E503" s="70">
        <v>2553</v>
      </c>
      <c r="F503" s="3" t="s">
        <v>582</v>
      </c>
    </row>
    <row r="504" spans="1:6" ht="15">
      <c r="A504" s="67" t="s">
        <v>452</v>
      </c>
      <c r="B504" s="68" t="s">
        <v>287</v>
      </c>
      <c r="C504" s="69">
        <v>640</v>
      </c>
      <c r="D504" s="81">
        <f t="shared" si="11"/>
        <v>3.9884218750000002</v>
      </c>
      <c r="E504" s="70">
        <v>2552.59</v>
      </c>
      <c r="F504" s="3" t="s">
        <v>582</v>
      </c>
    </row>
    <row r="505" spans="1:6" ht="15">
      <c r="A505" s="67" t="s">
        <v>453</v>
      </c>
      <c r="B505" s="68" t="s">
        <v>287</v>
      </c>
      <c r="C505" s="69">
        <v>3</v>
      </c>
      <c r="D505" s="81">
        <f t="shared" si="11"/>
        <v>50</v>
      </c>
      <c r="E505" s="70">
        <v>150</v>
      </c>
      <c r="F505" s="3" t="s">
        <v>582</v>
      </c>
    </row>
    <row r="506" spans="1:6" ht="15">
      <c r="A506" s="67" t="s">
        <v>454</v>
      </c>
      <c r="B506" s="68" t="s">
        <v>287</v>
      </c>
      <c r="C506" s="69">
        <v>4</v>
      </c>
      <c r="D506" s="81">
        <f t="shared" si="11"/>
        <v>675</v>
      </c>
      <c r="E506" s="70">
        <v>2700</v>
      </c>
      <c r="F506" s="3" t="s">
        <v>582</v>
      </c>
    </row>
    <row r="507" spans="1:6" ht="15">
      <c r="A507" s="67" t="s">
        <v>455</v>
      </c>
      <c r="B507" s="68" t="s">
        <v>287</v>
      </c>
      <c r="C507" s="69">
        <v>68</v>
      </c>
      <c r="D507" s="81">
        <f t="shared" si="11"/>
        <v>28.41176470588235</v>
      </c>
      <c r="E507" s="70">
        <v>1932</v>
      </c>
      <c r="F507" s="3" t="s">
        <v>582</v>
      </c>
    </row>
    <row r="508" spans="1:6" ht="15">
      <c r="A508" s="67" t="s">
        <v>456</v>
      </c>
      <c r="B508" s="68" t="s">
        <v>287</v>
      </c>
      <c r="C508" s="69">
        <v>5</v>
      </c>
      <c r="D508" s="81">
        <f t="shared" si="11"/>
        <v>49.1</v>
      </c>
      <c r="E508" s="70">
        <v>245.5</v>
      </c>
      <c r="F508" s="3" t="s">
        <v>582</v>
      </c>
    </row>
    <row r="509" spans="1:6" ht="15">
      <c r="A509" s="67" t="s">
        <v>457</v>
      </c>
      <c r="B509" s="68" t="s">
        <v>287</v>
      </c>
      <c r="C509" s="69">
        <v>89</v>
      </c>
      <c r="D509" s="81">
        <f t="shared" si="11"/>
        <v>5.41123595505618</v>
      </c>
      <c r="E509" s="70">
        <v>481.6</v>
      </c>
      <c r="F509" s="3" t="s">
        <v>582</v>
      </c>
    </row>
    <row r="510" spans="1:6" ht="15">
      <c r="A510" s="67" t="s">
        <v>571</v>
      </c>
      <c r="B510" s="68" t="s">
        <v>287</v>
      </c>
      <c r="C510" s="69">
        <v>10</v>
      </c>
      <c r="D510" s="81">
        <f aca="true" t="shared" si="12" ref="D510:D542">E510/C510</f>
        <v>6.3</v>
      </c>
      <c r="E510" s="70">
        <v>63</v>
      </c>
      <c r="F510" s="3" t="s">
        <v>582</v>
      </c>
    </row>
    <row r="511" spans="1:6" ht="15">
      <c r="A511" s="67" t="s">
        <v>458</v>
      </c>
      <c r="B511" s="68" t="s">
        <v>287</v>
      </c>
      <c r="C511" s="69">
        <v>1</v>
      </c>
      <c r="D511" s="81">
        <f t="shared" si="12"/>
        <v>85.5</v>
      </c>
      <c r="E511" s="70">
        <v>85.5</v>
      </c>
      <c r="F511" s="3" t="s">
        <v>582</v>
      </c>
    </row>
    <row r="512" spans="1:6" ht="15">
      <c r="A512" s="67" t="s">
        <v>459</v>
      </c>
      <c r="B512" s="68" t="s">
        <v>308</v>
      </c>
      <c r="C512" s="69">
        <v>0.8</v>
      </c>
      <c r="D512" s="81">
        <f t="shared" si="12"/>
        <v>127.0625</v>
      </c>
      <c r="E512" s="70">
        <v>101.65</v>
      </c>
      <c r="F512" s="3" t="s">
        <v>582</v>
      </c>
    </row>
    <row r="513" spans="1:6" ht="15">
      <c r="A513" s="67" t="s">
        <v>460</v>
      </c>
      <c r="B513" s="68" t="s">
        <v>287</v>
      </c>
      <c r="C513" s="69">
        <v>70</v>
      </c>
      <c r="D513" s="81">
        <f t="shared" si="12"/>
        <v>7.042857142857143</v>
      </c>
      <c r="E513" s="70">
        <v>493</v>
      </c>
      <c r="F513" s="3" t="s">
        <v>582</v>
      </c>
    </row>
    <row r="514" spans="1:6" ht="15">
      <c r="A514" s="67" t="s">
        <v>572</v>
      </c>
      <c r="B514" s="68" t="s">
        <v>287</v>
      </c>
      <c r="C514" s="69">
        <v>24</v>
      </c>
      <c r="D514" s="81">
        <f t="shared" si="12"/>
        <v>11.4</v>
      </c>
      <c r="E514" s="70">
        <v>273.6</v>
      </c>
      <c r="F514" s="3" t="s">
        <v>582</v>
      </c>
    </row>
    <row r="515" spans="1:6" ht="15">
      <c r="A515" s="67" t="s">
        <v>461</v>
      </c>
      <c r="B515" s="68" t="s">
        <v>287</v>
      </c>
      <c r="C515" s="69">
        <v>20</v>
      </c>
      <c r="D515" s="81">
        <f t="shared" si="12"/>
        <v>5.225</v>
      </c>
      <c r="E515" s="70">
        <v>104.5</v>
      </c>
      <c r="F515" s="3" t="s">
        <v>582</v>
      </c>
    </row>
    <row r="516" spans="1:6" ht="15">
      <c r="A516" s="67" t="s">
        <v>462</v>
      </c>
      <c r="B516" s="68" t="s">
        <v>287</v>
      </c>
      <c r="C516" s="69">
        <v>1</v>
      </c>
      <c r="D516" s="81">
        <f t="shared" si="12"/>
        <v>389.5</v>
      </c>
      <c r="E516" s="70">
        <v>389.5</v>
      </c>
      <c r="F516" s="3" t="s">
        <v>582</v>
      </c>
    </row>
    <row r="517" spans="1:6" ht="15">
      <c r="A517" s="67" t="s">
        <v>463</v>
      </c>
      <c r="B517" s="68" t="s">
        <v>283</v>
      </c>
      <c r="C517" s="69">
        <v>100</v>
      </c>
      <c r="D517" s="81">
        <v>30</v>
      </c>
      <c r="E517" s="70">
        <f>C517*D517</f>
        <v>3000</v>
      </c>
      <c r="F517" s="3" t="s">
        <v>582</v>
      </c>
    </row>
    <row r="518" spans="1:6" ht="15">
      <c r="A518" s="67" t="s">
        <v>464</v>
      </c>
      <c r="B518" s="68" t="s">
        <v>293</v>
      </c>
      <c r="C518" s="69">
        <v>3</v>
      </c>
      <c r="D518" s="81">
        <f t="shared" si="12"/>
        <v>265</v>
      </c>
      <c r="E518" s="70">
        <v>795</v>
      </c>
      <c r="F518" s="3" t="s">
        <v>582</v>
      </c>
    </row>
    <row r="519" spans="1:6" ht="15">
      <c r="A519" s="67" t="s">
        <v>465</v>
      </c>
      <c r="B519" s="68" t="s">
        <v>287</v>
      </c>
      <c r="C519" s="69">
        <v>2</v>
      </c>
      <c r="D519" s="81">
        <f t="shared" si="12"/>
        <v>6.175</v>
      </c>
      <c r="E519" s="70">
        <v>12.35</v>
      </c>
      <c r="F519" s="3" t="s">
        <v>582</v>
      </c>
    </row>
    <row r="520" spans="1:6" ht="15">
      <c r="A520" s="67" t="s">
        <v>466</v>
      </c>
      <c r="B520" s="68" t="s">
        <v>287</v>
      </c>
      <c r="C520" s="69">
        <v>5</v>
      </c>
      <c r="D520" s="81">
        <f t="shared" si="12"/>
        <v>65</v>
      </c>
      <c r="E520" s="70">
        <v>325</v>
      </c>
      <c r="F520" s="3" t="s">
        <v>582</v>
      </c>
    </row>
    <row r="521" spans="1:6" ht="15">
      <c r="A521" s="67" t="s">
        <v>467</v>
      </c>
      <c r="B521" s="68" t="s">
        <v>287</v>
      </c>
      <c r="C521" s="69">
        <v>2</v>
      </c>
      <c r="D521" s="81">
        <f t="shared" si="12"/>
        <v>500</v>
      </c>
      <c r="E521" s="70">
        <v>1000</v>
      </c>
      <c r="F521" s="3" t="s">
        <v>582</v>
      </c>
    </row>
    <row r="522" spans="1:6" ht="15">
      <c r="A522" s="67" t="s">
        <v>468</v>
      </c>
      <c r="B522" s="68" t="s">
        <v>287</v>
      </c>
      <c r="C522" s="69">
        <v>3</v>
      </c>
      <c r="D522" s="81">
        <f t="shared" si="12"/>
        <v>500</v>
      </c>
      <c r="E522" s="70">
        <v>1500</v>
      </c>
      <c r="F522" s="3" t="s">
        <v>582</v>
      </c>
    </row>
    <row r="523" spans="1:6" ht="15">
      <c r="A523" s="67" t="s">
        <v>573</v>
      </c>
      <c r="B523" s="68" t="s">
        <v>287</v>
      </c>
      <c r="C523" s="69">
        <v>4</v>
      </c>
      <c r="D523" s="81">
        <f t="shared" si="12"/>
        <v>69</v>
      </c>
      <c r="E523" s="70">
        <v>276</v>
      </c>
      <c r="F523" s="3" t="s">
        <v>582</v>
      </c>
    </row>
    <row r="524" spans="1:6" ht="15">
      <c r="A524" s="67" t="s">
        <v>469</v>
      </c>
      <c r="B524" s="68" t="s">
        <v>308</v>
      </c>
      <c r="C524" s="69">
        <v>29</v>
      </c>
      <c r="D524" s="81">
        <f t="shared" si="12"/>
        <v>143.99689655172412</v>
      </c>
      <c r="E524" s="70">
        <v>4175.91</v>
      </c>
      <c r="F524" s="3" t="s">
        <v>582</v>
      </c>
    </row>
    <row r="525" spans="1:6" ht="15">
      <c r="A525" s="67" t="s">
        <v>470</v>
      </c>
      <c r="B525" s="68" t="s">
        <v>287</v>
      </c>
      <c r="C525" s="69">
        <v>100</v>
      </c>
      <c r="D525" s="81">
        <f t="shared" si="12"/>
        <v>3.9</v>
      </c>
      <c r="E525" s="70">
        <v>390</v>
      </c>
      <c r="F525" s="3" t="s">
        <v>582</v>
      </c>
    </row>
    <row r="526" spans="1:6" ht="15">
      <c r="A526" s="67" t="s">
        <v>471</v>
      </c>
      <c r="B526" s="68" t="s">
        <v>287</v>
      </c>
      <c r="C526" s="69">
        <v>26</v>
      </c>
      <c r="D526" s="81">
        <f t="shared" si="12"/>
        <v>75</v>
      </c>
      <c r="E526" s="70">
        <v>1950</v>
      </c>
      <c r="F526" s="3" t="s">
        <v>582</v>
      </c>
    </row>
    <row r="527" spans="1:6" ht="15">
      <c r="A527" s="67" t="s">
        <v>472</v>
      </c>
      <c r="B527" s="68"/>
      <c r="C527" s="69">
        <v>1</v>
      </c>
      <c r="D527" s="81">
        <f t="shared" si="12"/>
        <v>83.6</v>
      </c>
      <c r="E527" s="70">
        <v>83.6</v>
      </c>
      <c r="F527" s="3" t="s">
        <v>582</v>
      </c>
    </row>
    <row r="528" spans="1:6" ht="15">
      <c r="A528" s="67" t="s">
        <v>473</v>
      </c>
      <c r="B528" s="68" t="s">
        <v>292</v>
      </c>
      <c r="C528" s="69">
        <v>1</v>
      </c>
      <c r="D528" s="81">
        <f t="shared" si="12"/>
        <v>57.95</v>
      </c>
      <c r="E528" s="70">
        <v>57.95</v>
      </c>
      <c r="F528" s="3" t="s">
        <v>582</v>
      </c>
    </row>
    <row r="529" spans="1:6" ht="15">
      <c r="A529" s="67" t="s">
        <v>574</v>
      </c>
      <c r="B529" s="68" t="s">
        <v>287</v>
      </c>
      <c r="C529" s="69">
        <v>3</v>
      </c>
      <c r="D529" s="81">
        <f t="shared" si="12"/>
        <v>163.4</v>
      </c>
      <c r="E529" s="70">
        <v>490.2</v>
      </c>
      <c r="F529" s="3" t="s">
        <v>582</v>
      </c>
    </row>
    <row r="530" spans="1:6" ht="15">
      <c r="A530" s="67" t="s">
        <v>474</v>
      </c>
      <c r="B530" s="68"/>
      <c r="C530" s="69">
        <v>1</v>
      </c>
      <c r="D530" s="81">
        <f t="shared" si="12"/>
        <v>105.45</v>
      </c>
      <c r="E530" s="70">
        <v>105.45</v>
      </c>
      <c r="F530" s="3" t="s">
        <v>582</v>
      </c>
    </row>
    <row r="531" spans="1:6" ht="15">
      <c r="A531" s="67" t="s">
        <v>475</v>
      </c>
      <c r="B531" s="68" t="s">
        <v>287</v>
      </c>
      <c r="C531" s="69">
        <v>2</v>
      </c>
      <c r="D531" s="81">
        <f t="shared" si="12"/>
        <v>68.4</v>
      </c>
      <c r="E531" s="70">
        <v>136.8</v>
      </c>
      <c r="F531" s="3" t="s">
        <v>582</v>
      </c>
    </row>
    <row r="532" spans="1:6" ht="15">
      <c r="A532" s="67" t="s">
        <v>476</v>
      </c>
      <c r="B532" s="68" t="s">
        <v>293</v>
      </c>
      <c r="C532" s="69">
        <v>15</v>
      </c>
      <c r="D532" s="81">
        <f t="shared" si="12"/>
        <v>28.373333333333335</v>
      </c>
      <c r="E532" s="70">
        <v>425.6</v>
      </c>
      <c r="F532" s="3" t="s">
        <v>582</v>
      </c>
    </row>
    <row r="533" spans="1:6" ht="15">
      <c r="A533" s="67" t="s">
        <v>477</v>
      </c>
      <c r="B533" s="68" t="s">
        <v>287</v>
      </c>
      <c r="C533" s="69">
        <v>1</v>
      </c>
      <c r="D533" s="81">
        <f t="shared" si="12"/>
        <v>670</v>
      </c>
      <c r="E533" s="70">
        <v>670</v>
      </c>
      <c r="F533" s="3" t="s">
        <v>582</v>
      </c>
    </row>
    <row r="534" spans="1:6" ht="15">
      <c r="A534" s="67" t="s">
        <v>478</v>
      </c>
      <c r="B534" s="68" t="s">
        <v>287</v>
      </c>
      <c r="C534" s="69">
        <v>25</v>
      </c>
      <c r="D534" s="81">
        <f t="shared" si="12"/>
        <v>15.92</v>
      </c>
      <c r="E534" s="70">
        <v>398</v>
      </c>
      <c r="F534" s="3" t="s">
        <v>582</v>
      </c>
    </row>
    <row r="535" spans="1:6" ht="15">
      <c r="A535" s="67" t="s">
        <v>479</v>
      </c>
      <c r="B535" s="68" t="s">
        <v>287</v>
      </c>
      <c r="C535" s="69">
        <v>1654</v>
      </c>
      <c r="D535" s="81">
        <f t="shared" si="12"/>
        <v>0.4224425634824668</v>
      </c>
      <c r="E535" s="70">
        <v>698.72</v>
      </c>
      <c r="F535" s="3" t="s">
        <v>582</v>
      </c>
    </row>
    <row r="536" spans="1:6" ht="15">
      <c r="A536" s="67" t="s">
        <v>480</v>
      </c>
      <c r="B536" s="68" t="s">
        <v>287</v>
      </c>
      <c r="C536" s="69">
        <v>5</v>
      </c>
      <c r="D536" s="81">
        <f t="shared" si="12"/>
        <v>123</v>
      </c>
      <c r="E536" s="70">
        <v>615</v>
      </c>
      <c r="F536" s="3" t="s">
        <v>582</v>
      </c>
    </row>
    <row r="537" spans="1:6" ht="15">
      <c r="A537" s="67" t="s">
        <v>481</v>
      </c>
      <c r="B537" s="68" t="s">
        <v>287</v>
      </c>
      <c r="C537" s="69">
        <v>5</v>
      </c>
      <c r="D537" s="81">
        <f t="shared" si="12"/>
        <v>30.4</v>
      </c>
      <c r="E537" s="70">
        <v>152</v>
      </c>
      <c r="F537" s="3" t="s">
        <v>582</v>
      </c>
    </row>
    <row r="538" spans="1:6" ht="15">
      <c r="A538" s="67" t="s">
        <v>482</v>
      </c>
      <c r="B538" s="68" t="s">
        <v>287</v>
      </c>
      <c r="C538" s="69">
        <v>136</v>
      </c>
      <c r="D538" s="81">
        <f t="shared" si="12"/>
        <v>89.08125</v>
      </c>
      <c r="E538" s="70">
        <v>12115.05</v>
      </c>
      <c r="F538" s="3" t="s">
        <v>582</v>
      </c>
    </row>
    <row r="539" spans="1:6" ht="15">
      <c r="A539" s="67" t="s">
        <v>483</v>
      </c>
      <c r="B539" s="68" t="s">
        <v>292</v>
      </c>
      <c r="C539" s="69">
        <v>16</v>
      </c>
      <c r="D539" s="81">
        <f t="shared" si="12"/>
        <v>28.796875</v>
      </c>
      <c r="E539" s="70">
        <v>460.75</v>
      </c>
      <c r="F539" s="3" t="s">
        <v>582</v>
      </c>
    </row>
    <row r="540" spans="1:6" ht="15">
      <c r="A540" s="67" t="s">
        <v>484</v>
      </c>
      <c r="B540" s="68" t="s">
        <v>287</v>
      </c>
      <c r="C540" s="69">
        <v>1</v>
      </c>
      <c r="D540" s="81">
        <f t="shared" si="12"/>
        <v>9.5</v>
      </c>
      <c r="E540" s="70">
        <v>9.5</v>
      </c>
      <c r="F540" s="3" t="s">
        <v>582</v>
      </c>
    </row>
    <row r="541" spans="1:6" ht="15">
      <c r="A541" s="67" t="s">
        <v>575</v>
      </c>
      <c r="B541" s="68" t="s">
        <v>293</v>
      </c>
      <c r="C541" s="69">
        <v>10</v>
      </c>
      <c r="D541" s="81">
        <v>166</v>
      </c>
      <c r="E541" s="70">
        <f>C541*D541</f>
        <v>1660</v>
      </c>
      <c r="F541" s="3" t="s">
        <v>582</v>
      </c>
    </row>
    <row r="542" spans="1:6" ht="15">
      <c r="A542" s="67" t="s">
        <v>485</v>
      </c>
      <c r="B542" s="68" t="s">
        <v>287</v>
      </c>
      <c r="C542" s="69">
        <v>29</v>
      </c>
      <c r="D542" s="81">
        <f t="shared" si="12"/>
        <v>0.3</v>
      </c>
      <c r="E542" s="70">
        <v>8.7</v>
      </c>
      <c r="F542" s="3" t="s">
        <v>582</v>
      </c>
    </row>
    <row r="543" spans="1:6" s="9" customFormat="1" ht="15.75">
      <c r="A543" s="61" t="s">
        <v>81</v>
      </c>
      <c r="B543" s="38"/>
      <c r="C543" s="38"/>
      <c r="D543" s="38"/>
      <c r="E543" s="28">
        <f>SUM(E317:E542)</f>
        <v>257728.51</v>
      </c>
      <c r="F543" s="29"/>
    </row>
    <row r="544" spans="1:6" ht="15">
      <c r="A544" s="51" t="s">
        <v>514</v>
      </c>
      <c r="B544" s="52"/>
      <c r="C544" s="52"/>
      <c r="D544" s="52"/>
      <c r="E544" s="52"/>
      <c r="F544" s="53"/>
    </row>
    <row r="545" spans="1:6" ht="15">
      <c r="A545" s="62" t="s">
        <v>79</v>
      </c>
      <c r="B545" s="16" t="s">
        <v>308</v>
      </c>
      <c r="C545" s="16">
        <v>3216</v>
      </c>
      <c r="D545" s="16">
        <v>30</v>
      </c>
      <c r="E545" s="11">
        <f>C545*D545</f>
        <v>96480</v>
      </c>
      <c r="F545" s="3" t="s">
        <v>582</v>
      </c>
    </row>
    <row r="546" spans="1:6" ht="15">
      <c r="A546" s="62" t="s">
        <v>80</v>
      </c>
      <c r="B546" s="16" t="s">
        <v>489</v>
      </c>
      <c r="C546" s="16">
        <v>82.6</v>
      </c>
      <c r="D546" s="16">
        <v>2329.6</v>
      </c>
      <c r="E546" s="11">
        <f>C546*D546</f>
        <v>192424.96</v>
      </c>
      <c r="F546" s="3" t="s">
        <v>582</v>
      </c>
    </row>
    <row r="547" spans="1:6" s="9" customFormat="1" ht="15.75">
      <c r="A547" s="61" t="s">
        <v>81</v>
      </c>
      <c r="B547" s="38"/>
      <c r="C547" s="38"/>
      <c r="D547" s="38"/>
      <c r="E547" s="28">
        <f>E545+E546</f>
        <v>288904.95999999996</v>
      </c>
      <c r="F547" s="29"/>
    </row>
    <row r="549" spans="1:6" s="48" customFormat="1" ht="15.75">
      <c r="A549" s="65" t="s">
        <v>486</v>
      </c>
      <c r="B549" s="30"/>
      <c r="C549" s="30"/>
      <c r="D549" s="30"/>
      <c r="E549" s="46">
        <f>E11+E14+E27+E37+E47+E250+E307+E315+E543+E547</f>
        <v>3958711.5158899995</v>
      </c>
      <c r="F549" s="47"/>
    </row>
  </sheetData>
  <sheetProtection/>
  <mergeCells count="12">
    <mergeCell ref="B6:F6"/>
    <mergeCell ref="A316:F316"/>
    <mergeCell ref="A251:F251"/>
    <mergeCell ref="A48:F48"/>
    <mergeCell ref="A308:F308"/>
    <mergeCell ref="A12:F12"/>
    <mergeCell ref="A15:F15"/>
    <mergeCell ref="A28:F28"/>
    <mergeCell ref="A1:F1"/>
    <mergeCell ref="B3:F3"/>
    <mergeCell ref="B4:F4"/>
    <mergeCell ref="B5:F5"/>
  </mergeCells>
  <printOptions/>
  <pageMargins left="0.7" right="0.7" top="0.75" bottom="0.75" header="0.3" footer="0.3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2"/>
  <sheetViews>
    <sheetView zoomScalePageLayoutView="0" workbookViewId="0" topLeftCell="A520">
      <selection activeCell="F528" sqref="F528"/>
    </sheetView>
  </sheetViews>
  <sheetFormatPr defaultColWidth="9.140625" defaultRowHeight="15"/>
  <cols>
    <col min="1" max="1" width="28.8515625" style="1" customWidth="1"/>
    <col min="2" max="2" width="5.140625" style="1" customWidth="1"/>
    <col min="3" max="3" width="9.140625" style="1" customWidth="1"/>
    <col min="4" max="4" width="10.140625" style="1" customWidth="1"/>
    <col min="5" max="5" width="16.00390625" style="4" customWidth="1"/>
    <col min="6" max="6" width="17.421875" style="4" customWidth="1"/>
    <col min="7" max="16384" width="9.140625" style="1" customWidth="1"/>
  </cols>
  <sheetData>
    <row r="1" spans="1:6" ht="18.75">
      <c r="A1" s="82" t="s">
        <v>504</v>
      </c>
      <c r="B1" s="82"/>
      <c r="C1" s="82"/>
      <c r="D1" s="82"/>
      <c r="E1" s="82"/>
      <c r="F1" s="82"/>
    </row>
    <row r="3" spans="1:6" ht="48" customHeight="1">
      <c r="A3" s="5" t="s">
        <v>5</v>
      </c>
      <c r="B3" s="83" t="s">
        <v>587</v>
      </c>
      <c r="C3" s="83"/>
      <c r="D3" s="83"/>
      <c r="E3" s="83"/>
      <c r="F3" s="83"/>
    </row>
    <row r="4" spans="1:6" ht="25.5" customHeight="1">
      <c r="A4" s="1" t="s">
        <v>7</v>
      </c>
      <c r="B4" s="84" t="s">
        <v>8</v>
      </c>
      <c r="C4" s="84"/>
      <c r="D4" s="84"/>
      <c r="E4" s="84"/>
      <c r="F4" s="84"/>
    </row>
    <row r="5" spans="1:6" ht="34.5" customHeight="1">
      <c r="A5" s="40" t="s">
        <v>64</v>
      </c>
      <c r="B5" s="84" t="s">
        <v>505</v>
      </c>
      <c r="C5" s="84"/>
      <c r="D5" s="84"/>
      <c r="E5" s="84"/>
      <c r="F5" s="84"/>
    </row>
    <row r="6" spans="1:6" ht="155.25" customHeight="1">
      <c r="A6" s="41" t="s">
        <v>1</v>
      </c>
      <c r="B6" s="85" t="s">
        <v>499</v>
      </c>
      <c r="C6" s="85"/>
      <c r="D6" s="85"/>
      <c r="E6" s="85"/>
      <c r="F6" s="85"/>
    </row>
    <row r="7" spans="2:6" ht="30" customHeight="1">
      <c r="B7" s="39"/>
      <c r="C7" s="39"/>
      <c r="D7" s="39"/>
      <c r="E7" s="6"/>
      <c r="F7" s="6"/>
    </row>
    <row r="8" spans="1:11" s="44" customFormat="1" ht="42" customHeight="1">
      <c r="A8" s="42" t="s">
        <v>0</v>
      </c>
      <c r="B8" s="42" t="s">
        <v>307</v>
      </c>
      <c r="C8" s="31" t="s">
        <v>2</v>
      </c>
      <c r="D8" s="42" t="s">
        <v>62</v>
      </c>
      <c r="E8" s="31" t="s">
        <v>3</v>
      </c>
      <c r="F8" s="42" t="s">
        <v>4</v>
      </c>
      <c r="G8" s="43"/>
      <c r="H8" s="43"/>
      <c r="I8" s="43"/>
      <c r="J8" s="43"/>
      <c r="K8" s="43"/>
    </row>
    <row r="9" spans="1:11" s="44" customFormat="1" ht="15.75" customHeight="1">
      <c r="A9" s="94" t="s">
        <v>507</v>
      </c>
      <c r="B9" s="95"/>
      <c r="C9" s="95"/>
      <c r="D9" s="95"/>
      <c r="E9" s="95"/>
      <c r="F9" s="96"/>
      <c r="G9" s="43"/>
      <c r="H9" s="43"/>
      <c r="I9" s="43"/>
      <c r="J9" s="43"/>
      <c r="K9" s="43"/>
    </row>
    <row r="10" spans="1:6" ht="30">
      <c r="A10" s="14" t="s">
        <v>506</v>
      </c>
      <c r="B10" s="16"/>
      <c r="C10" s="16"/>
      <c r="D10" s="16"/>
      <c r="E10" s="11">
        <v>38425</v>
      </c>
      <c r="F10" s="2" t="s">
        <v>496</v>
      </c>
    </row>
    <row r="11" spans="1:6" s="30" customFormat="1" ht="15.75">
      <c r="A11" s="27" t="s">
        <v>81</v>
      </c>
      <c r="B11" s="38"/>
      <c r="C11" s="38"/>
      <c r="D11" s="38"/>
      <c r="E11" s="45">
        <f>E10</f>
        <v>38425</v>
      </c>
      <c r="F11" s="29"/>
    </row>
    <row r="12" spans="1:6" s="30" customFormat="1" ht="15.75">
      <c r="A12" s="89" t="s">
        <v>508</v>
      </c>
      <c r="B12" s="90"/>
      <c r="C12" s="90"/>
      <c r="D12" s="90"/>
      <c r="E12" s="90"/>
      <c r="F12" s="91"/>
    </row>
    <row r="13" spans="1:6" ht="30">
      <c r="A13" s="14" t="s">
        <v>78</v>
      </c>
      <c r="B13" s="16" t="s">
        <v>488</v>
      </c>
      <c r="C13" s="16">
        <v>47</v>
      </c>
      <c r="D13" s="16">
        <v>1000</v>
      </c>
      <c r="E13" s="11">
        <f>C13*D13</f>
        <v>47000</v>
      </c>
      <c r="F13" s="3" t="s">
        <v>582</v>
      </c>
    </row>
    <row r="14" spans="1:6" s="30" customFormat="1" ht="15.75">
      <c r="A14" s="27" t="s">
        <v>81</v>
      </c>
      <c r="B14" s="38"/>
      <c r="C14" s="38"/>
      <c r="D14" s="38"/>
      <c r="E14" s="45">
        <f>E13</f>
        <v>47000</v>
      </c>
      <c r="F14" s="29"/>
    </row>
    <row r="15" spans="1:6" s="30" customFormat="1" ht="15.75">
      <c r="A15" s="89" t="s">
        <v>509</v>
      </c>
      <c r="B15" s="90"/>
      <c r="C15" s="90"/>
      <c r="D15" s="90"/>
      <c r="E15" s="90"/>
      <c r="F15" s="91"/>
    </row>
    <row r="16" spans="1:6" s="7" customFormat="1" ht="45">
      <c r="A16" s="24" t="s">
        <v>302</v>
      </c>
      <c r="B16" s="23" t="s">
        <v>294</v>
      </c>
      <c r="C16" s="15">
        <f>3*380</f>
        <v>1140</v>
      </c>
      <c r="D16" s="15">
        <v>4.34</v>
      </c>
      <c r="E16" s="22">
        <f aca="true" t="shared" si="0" ref="E16:E24">C16*D16</f>
        <v>4947.599999999999</v>
      </c>
      <c r="F16" s="2" t="s">
        <v>496</v>
      </c>
    </row>
    <row r="17" spans="1:6" ht="45">
      <c r="A17" s="24" t="s">
        <v>303</v>
      </c>
      <c r="B17" s="23" t="s">
        <v>294</v>
      </c>
      <c r="C17" s="15">
        <f>7920+7420+7420</f>
        <v>22760</v>
      </c>
      <c r="D17" s="15">
        <v>1.69</v>
      </c>
      <c r="E17" s="22">
        <f t="shared" si="0"/>
        <v>38464.4</v>
      </c>
      <c r="F17" s="2" t="s">
        <v>496</v>
      </c>
    </row>
    <row r="18" spans="1:6" s="7" customFormat="1" ht="30">
      <c r="A18" s="24" t="s">
        <v>304</v>
      </c>
      <c r="B18" s="23" t="s">
        <v>294</v>
      </c>
      <c r="C18" s="15">
        <v>34000</v>
      </c>
      <c r="D18" s="15">
        <v>4.34</v>
      </c>
      <c r="E18" s="22">
        <f t="shared" si="0"/>
        <v>147560</v>
      </c>
      <c r="F18" s="2" t="s">
        <v>496</v>
      </c>
    </row>
    <row r="19" spans="1:6" ht="30">
      <c r="A19" s="24" t="s">
        <v>305</v>
      </c>
      <c r="B19" s="23" t="s">
        <v>294</v>
      </c>
      <c r="C19" s="15">
        <v>17400</v>
      </c>
      <c r="D19" s="15">
        <v>1.69</v>
      </c>
      <c r="E19" s="22">
        <f t="shared" si="0"/>
        <v>29406</v>
      </c>
      <c r="F19" s="2" t="s">
        <v>496</v>
      </c>
    </row>
    <row r="20" spans="1:6" ht="30">
      <c r="A20" s="21" t="s">
        <v>295</v>
      </c>
      <c r="B20" s="16" t="s">
        <v>296</v>
      </c>
      <c r="C20" s="16">
        <f>70*3</f>
        <v>210</v>
      </c>
      <c r="D20" s="16">
        <v>16.47</v>
      </c>
      <c r="E20" s="22">
        <f t="shared" si="0"/>
        <v>3458.7</v>
      </c>
      <c r="F20" s="2" t="s">
        <v>496</v>
      </c>
    </row>
    <row r="21" spans="1:6" ht="30">
      <c r="A21" s="21" t="s">
        <v>497</v>
      </c>
      <c r="B21" s="16" t="s">
        <v>296</v>
      </c>
      <c r="C21" s="16">
        <v>575</v>
      </c>
      <c r="D21" s="16">
        <v>10.55</v>
      </c>
      <c r="E21" s="22">
        <f t="shared" si="0"/>
        <v>6066.25</v>
      </c>
      <c r="F21" s="2" t="s">
        <v>496</v>
      </c>
    </row>
    <row r="22" spans="1:6" ht="30">
      <c r="A22" s="21" t="s">
        <v>498</v>
      </c>
      <c r="B22" s="16" t="s">
        <v>296</v>
      </c>
      <c r="C22" s="16">
        <v>735</v>
      </c>
      <c r="D22" s="16">
        <v>5.62</v>
      </c>
      <c r="E22" s="22">
        <f t="shared" si="0"/>
        <v>4130.7</v>
      </c>
      <c r="F22" s="2" t="s">
        <v>496</v>
      </c>
    </row>
    <row r="23" spans="1:6" ht="30">
      <c r="A23" s="10" t="s">
        <v>297</v>
      </c>
      <c r="B23" s="16" t="s">
        <v>298</v>
      </c>
      <c r="C23" s="16">
        <f>62.14+7.29+0.8</f>
        <v>70.23</v>
      </c>
      <c r="D23" s="16">
        <v>3016.08</v>
      </c>
      <c r="E23" s="22">
        <f t="shared" si="0"/>
        <v>211819.2984</v>
      </c>
      <c r="F23" s="2" t="s">
        <v>496</v>
      </c>
    </row>
    <row r="24" spans="1:6" ht="30">
      <c r="A24" s="10" t="s">
        <v>299</v>
      </c>
      <c r="B24" s="16" t="s">
        <v>296</v>
      </c>
      <c r="C24" s="16">
        <f>246.7+246.7+173.35</f>
        <v>666.75</v>
      </c>
      <c r="D24" s="16">
        <v>189.61</v>
      </c>
      <c r="E24" s="22">
        <f t="shared" si="0"/>
        <v>126422.46750000001</v>
      </c>
      <c r="F24" s="2" t="s">
        <v>496</v>
      </c>
    </row>
    <row r="25" spans="1:6" ht="30">
      <c r="A25" s="14" t="s">
        <v>300</v>
      </c>
      <c r="B25" s="16" t="s">
        <v>296</v>
      </c>
      <c r="C25" s="16">
        <f>3*110</f>
        <v>330</v>
      </c>
      <c r="D25" s="16">
        <v>236.98</v>
      </c>
      <c r="E25" s="22">
        <f>C25*D25</f>
        <v>78203.4</v>
      </c>
      <c r="F25" s="2" t="s">
        <v>496</v>
      </c>
    </row>
    <row r="26" spans="1:6" s="30" customFormat="1" ht="15.75">
      <c r="A26" s="27" t="s">
        <v>81</v>
      </c>
      <c r="B26" s="38"/>
      <c r="C26" s="38"/>
      <c r="D26" s="38"/>
      <c r="E26" s="45">
        <f>SUM(E16:E25)</f>
        <v>650478.8159</v>
      </c>
      <c r="F26" s="29"/>
    </row>
    <row r="27" spans="1:6" s="30" customFormat="1" ht="15.75">
      <c r="A27" s="89" t="s">
        <v>510</v>
      </c>
      <c r="B27" s="90"/>
      <c r="C27" s="90"/>
      <c r="D27" s="90"/>
      <c r="E27" s="90"/>
      <c r="F27" s="91"/>
    </row>
    <row r="28" spans="1:6" ht="30">
      <c r="A28" s="14" t="s">
        <v>301</v>
      </c>
      <c r="B28" s="16" t="s">
        <v>296</v>
      </c>
      <c r="C28" s="25">
        <f>0.85*6</f>
        <v>5.1</v>
      </c>
      <c r="D28" s="25">
        <f>E28/C28</f>
        <v>225.18039215686278</v>
      </c>
      <c r="E28" s="22">
        <v>1148.42</v>
      </c>
      <c r="F28" s="2" t="s">
        <v>496</v>
      </c>
    </row>
    <row r="29" spans="1:6" ht="30">
      <c r="A29" s="14" t="s">
        <v>306</v>
      </c>
      <c r="B29" s="16" t="s">
        <v>296</v>
      </c>
      <c r="C29" s="25">
        <f>3*6</f>
        <v>18</v>
      </c>
      <c r="D29" s="25">
        <v>213.68</v>
      </c>
      <c r="E29" s="22">
        <f>C29*D29</f>
        <v>3846.2400000000002</v>
      </c>
      <c r="F29" s="2" t="s">
        <v>496</v>
      </c>
    </row>
    <row r="30" spans="1:6" ht="15">
      <c r="A30" s="10" t="s">
        <v>67</v>
      </c>
      <c r="B30" s="37"/>
      <c r="C30" s="16">
        <v>3</v>
      </c>
      <c r="D30" s="16">
        <v>3200</v>
      </c>
      <c r="E30" s="11">
        <f aca="true" t="shared" si="1" ref="E30:E36">C30*D30</f>
        <v>9600</v>
      </c>
      <c r="F30" s="3" t="s">
        <v>582</v>
      </c>
    </row>
    <row r="31" spans="1:6" ht="15">
      <c r="A31" s="10" t="s">
        <v>68</v>
      </c>
      <c r="B31" s="16" t="s">
        <v>287</v>
      </c>
      <c r="C31" s="16">
        <v>20</v>
      </c>
      <c r="D31" s="16">
        <v>300</v>
      </c>
      <c r="E31" s="11">
        <f t="shared" si="1"/>
        <v>6000</v>
      </c>
      <c r="F31" s="3" t="s">
        <v>582</v>
      </c>
    </row>
    <row r="32" spans="1:6" ht="30">
      <c r="A32" s="14" t="s">
        <v>522</v>
      </c>
      <c r="B32" s="16"/>
      <c r="C32" s="16"/>
      <c r="D32" s="16"/>
      <c r="E32" s="11">
        <v>50000</v>
      </c>
      <c r="F32" s="3" t="s">
        <v>582</v>
      </c>
    </row>
    <row r="33" spans="1:6" ht="15">
      <c r="A33" s="10" t="s">
        <v>69</v>
      </c>
      <c r="B33" s="16" t="s">
        <v>287</v>
      </c>
      <c r="C33" s="16">
        <v>30</v>
      </c>
      <c r="D33" s="16">
        <v>1000</v>
      </c>
      <c r="E33" s="11">
        <f t="shared" si="1"/>
        <v>30000</v>
      </c>
      <c r="F33" s="3" t="s">
        <v>582</v>
      </c>
    </row>
    <row r="34" spans="1:6" ht="32.25" customHeight="1">
      <c r="A34" s="14" t="s">
        <v>70</v>
      </c>
      <c r="B34" s="16" t="s">
        <v>501</v>
      </c>
      <c r="C34" s="15">
        <v>3</v>
      </c>
      <c r="D34" s="15">
        <f>5500+5500</f>
        <v>11000</v>
      </c>
      <c r="E34" s="11">
        <f t="shared" si="1"/>
        <v>33000</v>
      </c>
      <c r="F34" s="3" t="s">
        <v>582</v>
      </c>
    </row>
    <row r="35" spans="1:6" ht="15">
      <c r="A35" s="14" t="s">
        <v>518</v>
      </c>
      <c r="B35" s="16" t="s">
        <v>287</v>
      </c>
      <c r="C35" s="15">
        <f>23+5</f>
        <v>28</v>
      </c>
      <c r="D35" s="15">
        <v>300</v>
      </c>
      <c r="E35" s="11">
        <f t="shared" si="1"/>
        <v>8400</v>
      </c>
      <c r="F35" s="3" t="s">
        <v>582</v>
      </c>
    </row>
    <row r="36" spans="1:6" ht="30">
      <c r="A36" s="24" t="s">
        <v>71</v>
      </c>
      <c r="B36" s="3" t="s">
        <v>502</v>
      </c>
      <c r="C36" s="15">
        <v>126</v>
      </c>
      <c r="D36" s="15">
        <v>40.16</v>
      </c>
      <c r="E36" s="11">
        <f t="shared" si="1"/>
        <v>5060.16</v>
      </c>
      <c r="F36" s="3" t="s">
        <v>582</v>
      </c>
    </row>
    <row r="37" spans="1:6" s="30" customFormat="1" ht="15.75">
      <c r="A37" s="27" t="s">
        <v>81</v>
      </c>
      <c r="B37" s="38"/>
      <c r="C37" s="38"/>
      <c r="D37" s="38"/>
      <c r="E37" s="28">
        <f>SUM(E30:E36)</f>
        <v>142060.16</v>
      </c>
      <c r="F37" s="31"/>
    </row>
    <row r="38" spans="1:6" s="32" customFormat="1" ht="15">
      <c r="A38" s="86" t="s">
        <v>511</v>
      </c>
      <c r="B38" s="87"/>
      <c r="C38" s="87"/>
      <c r="D38" s="87"/>
      <c r="E38" s="87"/>
      <c r="F38" s="88"/>
    </row>
    <row r="39" spans="1:6" ht="30">
      <c r="A39" s="14" t="s">
        <v>72</v>
      </c>
      <c r="B39" s="16" t="s">
        <v>487</v>
      </c>
      <c r="C39" s="15">
        <v>3</v>
      </c>
      <c r="D39" s="15">
        <v>3000</v>
      </c>
      <c r="E39" s="11">
        <f aca="true" t="shared" si="2" ref="E39:E45">C39*D39</f>
        <v>9000</v>
      </c>
      <c r="F39" s="3" t="s">
        <v>582</v>
      </c>
    </row>
    <row r="40" spans="1:6" ht="15">
      <c r="A40" s="10" t="s">
        <v>73</v>
      </c>
      <c r="B40" s="16"/>
      <c r="C40" s="16"/>
      <c r="D40" s="16"/>
      <c r="E40" s="11">
        <v>5000</v>
      </c>
      <c r="F40" s="3" t="s">
        <v>582</v>
      </c>
    </row>
    <row r="41" spans="1:6" ht="15">
      <c r="A41" s="10" t="s">
        <v>500</v>
      </c>
      <c r="B41" s="16" t="s">
        <v>501</v>
      </c>
      <c r="C41" s="16">
        <v>3</v>
      </c>
      <c r="D41" s="16">
        <v>3480</v>
      </c>
      <c r="E41" s="11">
        <f t="shared" si="2"/>
        <v>10440</v>
      </c>
      <c r="F41" s="3" t="s">
        <v>582</v>
      </c>
    </row>
    <row r="42" spans="1:6" ht="17.25" customHeight="1">
      <c r="A42" s="10" t="s">
        <v>74</v>
      </c>
      <c r="B42" s="16" t="s">
        <v>287</v>
      </c>
      <c r="C42" s="16">
        <v>1</v>
      </c>
      <c r="D42" s="16">
        <v>1649.6</v>
      </c>
      <c r="E42" s="11">
        <f t="shared" si="2"/>
        <v>1649.6</v>
      </c>
      <c r="F42" s="3" t="s">
        <v>582</v>
      </c>
    </row>
    <row r="43" spans="1:6" ht="30">
      <c r="A43" s="14" t="s">
        <v>503</v>
      </c>
      <c r="B43" s="16"/>
      <c r="C43" s="16">
        <f>21*4*3</f>
        <v>252</v>
      </c>
      <c r="D43" s="16">
        <v>14.86</v>
      </c>
      <c r="E43" s="11">
        <f t="shared" si="2"/>
        <v>3744.72</v>
      </c>
      <c r="F43" s="3" t="s">
        <v>582</v>
      </c>
    </row>
    <row r="44" spans="1:6" ht="15">
      <c r="A44" s="14" t="s">
        <v>75</v>
      </c>
      <c r="B44" s="16" t="s">
        <v>487</v>
      </c>
      <c r="C44" s="16">
        <v>1</v>
      </c>
      <c r="D44" s="16">
        <v>10405.2</v>
      </c>
      <c r="E44" s="11">
        <f t="shared" si="2"/>
        <v>10405.2</v>
      </c>
      <c r="F44" s="3" t="s">
        <v>582</v>
      </c>
    </row>
    <row r="45" spans="1:6" ht="30">
      <c r="A45" s="14" t="s">
        <v>76</v>
      </c>
      <c r="B45" s="16" t="s">
        <v>488</v>
      </c>
      <c r="C45" s="16">
        <v>1</v>
      </c>
      <c r="D45" s="16">
        <v>13000</v>
      </c>
      <c r="E45" s="11">
        <f t="shared" si="2"/>
        <v>13000</v>
      </c>
      <c r="F45" s="3" t="s">
        <v>582</v>
      </c>
    </row>
    <row r="46" spans="1:6" ht="30">
      <c r="A46" s="14" t="s">
        <v>524</v>
      </c>
      <c r="B46" s="16"/>
      <c r="C46" s="16"/>
      <c r="D46" s="16"/>
      <c r="E46" s="11">
        <v>10000</v>
      </c>
      <c r="F46" s="3" t="s">
        <v>582</v>
      </c>
    </row>
    <row r="47" spans="1:6" ht="45.75" customHeight="1">
      <c r="A47" s="14" t="s">
        <v>584</v>
      </c>
      <c r="B47" s="16"/>
      <c r="C47" s="16"/>
      <c r="D47" s="16"/>
      <c r="E47" s="11">
        <v>25000</v>
      </c>
      <c r="F47" s="3" t="s">
        <v>582</v>
      </c>
    </row>
    <row r="48" spans="1:6" ht="16.5" customHeight="1">
      <c r="A48" s="14" t="s">
        <v>585</v>
      </c>
      <c r="B48" s="16"/>
      <c r="C48" s="16"/>
      <c r="D48" s="16"/>
      <c r="E48" s="11">
        <v>2500</v>
      </c>
      <c r="F48" s="3" t="s">
        <v>582</v>
      </c>
    </row>
    <row r="49" spans="1:6" s="30" customFormat="1" ht="15.75">
      <c r="A49" s="27" t="s">
        <v>81</v>
      </c>
      <c r="B49" s="38"/>
      <c r="C49" s="38"/>
      <c r="D49" s="38"/>
      <c r="E49" s="28">
        <f>SUM(E39:E48)</f>
        <v>90739.52</v>
      </c>
      <c r="F49" s="31"/>
    </row>
    <row r="50" spans="1:9" ht="15">
      <c r="A50" s="86" t="s">
        <v>517</v>
      </c>
      <c r="B50" s="87"/>
      <c r="C50" s="87"/>
      <c r="D50" s="87"/>
      <c r="E50" s="87"/>
      <c r="F50" s="88"/>
      <c r="G50" s="17"/>
      <c r="H50" s="18"/>
      <c r="I50" s="18"/>
    </row>
    <row r="51" spans="1:9" ht="15">
      <c r="A51" s="76" t="s">
        <v>82</v>
      </c>
      <c r="B51" s="72" t="s">
        <v>283</v>
      </c>
      <c r="C51" s="73">
        <v>2</v>
      </c>
      <c r="D51" s="74">
        <f>E51/C51</f>
        <v>47.5</v>
      </c>
      <c r="E51" s="75">
        <v>95</v>
      </c>
      <c r="F51" s="3" t="s">
        <v>582</v>
      </c>
      <c r="G51" s="19"/>
      <c r="H51" s="20"/>
      <c r="I51" s="20"/>
    </row>
    <row r="52" spans="1:9" ht="15">
      <c r="A52" s="76" t="s">
        <v>83</v>
      </c>
      <c r="B52" s="72" t="s">
        <v>284</v>
      </c>
      <c r="C52" s="73">
        <v>6</v>
      </c>
      <c r="D52" s="74">
        <f aca="true" t="shared" si="3" ref="D52:D115">E52/C52</f>
        <v>20.55666666666667</v>
      </c>
      <c r="E52" s="75">
        <v>123.34</v>
      </c>
      <c r="F52" s="3" t="s">
        <v>582</v>
      </c>
      <c r="G52" s="19"/>
      <c r="H52" s="20"/>
      <c r="I52" s="20"/>
    </row>
    <row r="53" spans="1:9" ht="15">
      <c r="A53" s="76" t="s">
        <v>84</v>
      </c>
      <c r="B53" s="72" t="s">
        <v>283</v>
      </c>
      <c r="C53" s="73">
        <v>10</v>
      </c>
      <c r="D53" s="74">
        <f t="shared" si="3"/>
        <v>116.24300000000001</v>
      </c>
      <c r="E53" s="75">
        <v>1162.43</v>
      </c>
      <c r="F53" s="3" t="s">
        <v>582</v>
      </c>
      <c r="G53" s="19"/>
      <c r="H53" s="20"/>
      <c r="I53" s="20"/>
    </row>
    <row r="54" spans="1:9" ht="15">
      <c r="A54" s="76" t="s">
        <v>85</v>
      </c>
      <c r="B54" s="72" t="s">
        <v>284</v>
      </c>
      <c r="C54" s="73">
        <v>30</v>
      </c>
      <c r="D54" s="74">
        <f t="shared" si="3"/>
        <v>19.166666666666668</v>
      </c>
      <c r="E54" s="75">
        <v>575</v>
      </c>
      <c r="F54" s="3" t="s">
        <v>582</v>
      </c>
      <c r="G54" s="19"/>
      <c r="H54" s="20"/>
      <c r="I54" s="20"/>
    </row>
    <row r="55" spans="1:9" ht="15">
      <c r="A55" s="76" t="s">
        <v>86</v>
      </c>
      <c r="B55" s="72" t="s">
        <v>284</v>
      </c>
      <c r="C55" s="73">
        <v>20</v>
      </c>
      <c r="D55" s="74">
        <f t="shared" si="3"/>
        <v>1.5525</v>
      </c>
      <c r="E55" s="75">
        <v>31.05</v>
      </c>
      <c r="F55" s="3" t="s">
        <v>582</v>
      </c>
      <c r="G55" s="19"/>
      <c r="H55" s="20"/>
      <c r="I55" s="20"/>
    </row>
    <row r="56" spans="1:9" ht="15">
      <c r="A56" s="76" t="s">
        <v>87</v>
      </c>
      <c r="B56" s="72" t="s">
        <v>283</v>
      </c>
      <c r="C56" s="73">
        <v>55</v>
      </c>
      <c r="D56" s="74">
        <f t="shared" si="3"/>
        <v>14.85290909090909</v>
      </c>
      <c r="E56" s="75">
        <v>816.91</v>
      </c>
      <c r="F56" s="3" t="s">
        <v>582</v>
      </c>
      <c r="G56" s="19"/>
      <c r="H56" s="20"/>
      <c r="I56" s="20"/>
    </row>
    <row r="57" spans="1:9" ht="15">
      <c r="A57" s="76" t="s">
        <v>88</v>
      </c>
      <c r="B57" s="72" t="s">
        <v>283</v>
      </c>
      <c r="C57" s="73">
        <v>52</v>
      </c>
      <c r="D57" s="74">
        <f t="shared" si="3"/>
        <v>19.274615384615384</v>
      </c>
      <c r="E57" s="75">
        <v>1002.28</v>
      </c>
      <c r="F57" s="3" t="s">
        <v>582</v>
      </c>
      <c r="G57" s="19"/>
      <c r="H57" s="20"/>
      <c r="I57" s="20"/>
    </row>
    <row r="58" spans="1:9" ht="15">
      <c r="A58" s="76" t="s">
        <v>89</v>
      </c>
      <c r="B58" s="72" t="s">
        <v>283</v>
      </c>
      <c r="C58" s="73">
        <v>7</v>
      </c>
      <c r="D58" s="74">
        <f t="shared" si="3"/>
        <v>17.5</v>
      </c>
      <c r="E58" s="75">
        <v>122.5</v>
      </c>
      <c r="F58" s="3" t="s">
        <v>582</v>
      </c>
      <c r="G58" s="19"/>
      <c r="H58" s="20"/>
      <c r="I58" s="20"/>
    </row>
    <row r="59" spans="1:9" ht="30">
      <c r="A59" s="76" t="s">
        <v>90</v>
      </c>
      <c r="B59" s="72" t="s">
        <v>285</v>
      </c>
      <c r="C59" s="73">
        <v>2</v>
      </c>
      <c r="D59" s="74">
        <f t="shared" si="3"/>
        <v>17</v>
      </c>
      <c r="E59" s="75">
        <v>34</v>
      </c>
      <c r="F59" s="3" t="s">
        <v>582</v>
      </c>
      <c r="G59" s="19"/>
      <c r="H59" s="20"/>
      <c r="I59" s="20"/>
    </row>
    <row r="60" spans="1:9" ht="15">
      <c r="A60" s="76" t="s">
        <v>91</v>
      </c>
      <c r="B60" s="72" t="s">
        <v>283</v>
      </c>
      <c r="C60" s="73">
        <v>18</v>
      </c>
      <c r="D60" s="74">
        <f t="shared" si="3"/>
        <v>26.111666666666665</v>
      </c>
      <c r="E60" s="75">
        <v>470.01</v>
      </c>
      <c r="F60" s="3" t="s">
        <v>582</v>
      </c>
      <c r="G60" s="19"/>
      <c r="H60" s="20"/>
      <c r="I60" s="20"/>
    </row>
    <row r="61" spans="1:9" ht="15">
      <c r="A61" s="76" t="s">
        <v>92</v>
      </c>
      <c r="B61" s="72" t="s">
        <v>283</v>
      </c>
      <c r="C61" s="73">
        <v>1</v>
      </c>
      <c r="D61" s="74">
        <f t="shared" si="3"/>
        <v>54.39</v>
      </c>
      <c r="E61" s="75">
        <v>54.39</v>
      </c>
      <c r="F61" s="3" t="s">
        <v>582</v>
      </c>
      <c r="G61" s="19"/>
      <c r="H61" s="20"/>
      <c r="I61" s="20"/>
    </row>
    <row r="62" spans="1:9" ht="15">
      <c r="A62" s="76" t="s">
        <v>93</v>
      </c>
      <c r="B62" s="72" t="s">
        <v>284</v>
      </c>
      <c r="C62" s="73">
        <v>30</v>
      </c>
      <c r="D62" s="74">
        <f t="shared" si="3"/>
        <v>0.8976666666666666</v>
      </c>
      <c r="E62" s="75">
        <v>26.93</v>
      </c>
      <c r="F62" s="3" t="s">
        <v>582</v>
      </c>
      <c r="G62" s="19"/>
      <c r="H62" s="20"/>
      <c r="I62" s="20"/>
    </row>
    <row r="63" spans="1:9" ht="15">
      <c r="A63" s="76" t="s">
        <v>94</v>
      </c>
      <c r="B63" s="72" t="s">
        <v>283</v>
      </c>
      <c r="C63" s="73">
        <v>1</v>
      </c>
      <c r="D63" s="74">
        <f t="shared" si="3"/>
        <v>6.69</v>
      </c>
      <c r="E63" s="75">
        <v>6.69</v>
      </c>
      <c r="F63" s="3" t="s">
        <v>582</v>
      </c>
      <c r="G63" s="19"/>
      <c r="H63" s="20"/>
      <c r="I63" s="20"/>
    </row>
    <row r="64" spans="1:9" ht="15">
      <c r="A64" s="76" t="s">
        <v>95</v>
      </c>
      <c r="B64" s="72" t="s">
        <v>283</v>
      </c>
      <c r="C64" s="73">
        <v>1</v>
      </c>
      <c r="D64" s="74">
        <f t="shared" si="3"/>
        <v>61.75</v>
      </c>
      <c r="E64" s="75">
        <v>61.75</v>
      </c>
      <c r="F64" s="3" t="s">
        <v>582</v>
      </c>
      <c r="G64" s="19"/>
      <c r="H64" s="20"/>
      <c r="I64" s="20"/>
    </row>
    <row r="65" spans="1:9" ht="30">
      <c r="A65" s="76" t="s">
        <v>96</v>
      </c>
      <c r="B65" s="72" t="s">
        <v>286</v>
      </c>
      <c r="C65" s="73">
        <v>10</v>
      </c>
      <c r="D65" s="74">
        <f t="shared" si="3"/>
        <v>6.8</v>
      </c>
      <c r="E65" s="75">
        <v>68</v>
      </c>
      <c r="F65" s="3" t="s">
        <v>582</v>
      </c>
      <c r="G65" s="19"/>
      <c r="H65" s="20"/>
      <c r="I65" s="20"/>
    </row>
    <row r="66" spans="1:9" ht="15">
      <c r="A66" s="76" t="s">
        <v>97</v>
      </c>
      <c r="B66" s="72" t="s">
        <v>284</v>
      </c>
      <c r="C66" s="73">
        <v>100</v>
      </c>
      <c r="D66" s="74">
        <f t="shared" si="3"/>
        <v>8.7</v>
      </c>
      <c r="E66" s="75">
        <v>870</v>
      </c>
      <c r="F66" s="3" t="s">
        <v>582</v>
      </c>
      <c r="G66" s="19"/>
      <c r="H66" s="20"/>
      <c r="I66" s="20"/>
    </row>
    <row r="67" spans="1:9" ht="15">
      <c r="A67" s="76" t="s">
        <v>98</v>
      </c>
      <c r="B67" s="72" t="s">
        <v>283</v>
      </c>
      <c r="C67" s="73">
        <v>35</v>
      </c>
      <c r="D67" s="74">
        <f t="shared" si="3"/>
        <v>160.0797142857143</v>
      </c>
      <c r="E67" s="75">
        <v>5602.79</v>
      </c>
      <c r="F67" s="3" t="s">
        <v>582</v>
      </c>
      <c r="G67" s="19"/>
      <c r="H67" s="20"/>
      <c r="I67" s="20"/>
    </row>
    <row r="68" spans="1:9" ht="15">
      <c r="A68" s="76" t="s">
        <v>99</v>
      </c>
      <c r="B68" s="72" t="s">
        <v>283</v>
      </c>
      <c r="C68" s="73">
        <v>8</v>
      </c>
      <c r="D68" s="74">
        <f t="shared" si="3"/>
        <v>8.32875</v>
      </c>
      <c r="E68" s="75">
        <v>66.63</v>
      </c>
      <c r="F68" s="3" t="s">
        <v>582</v>
      </c>
      <c r="G68" s="19"/>
      <c r="H68" s="20"/>
      <c r="I68" s="20"/>
    </row>
    <row r="69" spans="1:9" ht="15">
      <c r="A69" s="76" t="s">
        <v>100</v>
      </c>
      <c r="B69" s="72" t="s">
        <v>283</v>
      </c>
      <c r="C69" s="73">
        <v>2</v>
      </c>
      <c r="D69" s="74">
        <f t="shared" si="3"/>
        <v>130.25</v>
      </c>
      <c r="E69" s="75">
        <v>260.5</v>
      </c>
      <c r="F69" s="3" t="s">
        <v>582</v>
      </c>
      <c r="G69" s="19"/>
      <c r="H69" s="20"/>
      <c r="I69" s="20"/>
    </row>
    <row r="70" spans="1:9" ht="30">
      <c r="A70" s="76" t="s">
        <v>101</v>
      </c>
      <c r="B70" s="72" t="s">
        <v>285</v>
      </c>
      <c r="C70" s="73">
        <v>9</v>
      </c>
      <c r="D70" s="74">
        <f t="shared" si="3"/>
        <v>17.462222222222223</v>
      </c>
      <c r="E70" s="75">
        <v>157.16</v>
      </c>
      <c r="F70" s="3" t="s">
        <v>582</v>
      </c>
      <c r="G70" s="19"/>
      <c r="H70" s="20"/>
      <c r="I70" s="20"/>
    </row>
    <row r="71" spans="1:9" ht="30">
      <c r="A71" s="76" t="s">
        <v>102</v>
      </c>
      <c r="B71" s="72" t="s">
        <v>285</v>
      </c>
      <c r="C71" s="73">
        <v>14</v>
      </c>
      <c r="D71" s="74">
        <f t="shared" si="3"/>
        <v>326.86857142857144</v>
      </c>
      <c r="E71" s="75">
        <v>4576.16</v>
      </c>
      <c r="F71" s="3" t="s">
        <v>582</v>
      </c>
      <c r="G71" s="19"/>
      <c r="H71" s="20"/>
      <c r="I71" s="20"/>
    </row>
    <row r="72" spans="1:9" ht="15">
      <c r="A72" s="76" t="s">
        <v>103</v>
      </c>
      <c r="B72" s="72" t="s">
        <v>284</v>
      </c>
      <c r="C72" s="73">
        <v>90</v>
      </c>
      <c r="D72" s="74">
        <f t="shared" si="3"/>
        <v>0.9199999999999999</v>
      </c>
      <c r="E72" s="75">
        <v>82.8</v>
      </c>
      <c r="F72" s="3" t="s">
        <v>582</v>
      </c>
      <c r="G72" s="19"/>
      <c r="H72" s="20"/>
      <c r="I72" s="20"/>
    </row>
    <row r="73" spans="1:9" ht="15">
      <c r="A73" s="76" t="s">
        <v>104</v>
      </c>
      <c r="B73" s="72" t="s">
        <v>284</v>
      </c>
      <c r="C73" s="73">
        <v>20</v>
      </c>
      <c r="D73" s="74">
        <f t="shared" si="3"/>
        <v>0.46950000000000003</v>
      </c>
      <c r="E73" s="75">
        <v>9.39</v>
      </c>
      <c r="F73" s="3" t="s">
        <v>582</v>
      </c>
      <c r="G73" s="19"/>
      <c r="H73" s="20"/>
      <c r="I73" s="20"/>
    </row>
    <row r="74" spans="1:9" ht="15">
      <c r="A74" s="76" t="s">
        <v>105</v>
      </c>
      <c r="B74" s="72" t="s">
        <v>283</v>
      </c>
      <c r="C74" s="73">
        <v>1</v>
      </c>
      <c r="D74" s="74">
        <f t="shared" si="3"/>
        <v>349</v>
      </c>
      <c r="E74" s="75">
        <v>349</v>
      </c>
      <c r="F74" s="3" t="s">
        <v>582</v>
      </c>
      <c r="G74" s="19"/>
      <c r="H74" s="20"/>
      <c r="I74" s="20"/>
    </row>
    <row r="75" spans="1:9" ht="15">
      <c r="A75" s="76" t="s">
        <v>106</v>
      </c>
      <c r="B75" s="72" t="s">
        <v>283</v>
      </c>
      <c r="C75" s="73">
        <v>1</v>
      </c>
      <c r="D75" s="74">
        <f t="shared" si="3"/>
        <v>142.25</v>
      </c>
      <c r="E75" s="75">
        <v>142.25</v>
      </c>
      <c r="F75" s="3" t="s">
        <v>582</v>
      </c>
      <c r="G75" s="19"/>
      <c r="H75" s="20"/>
      <c r="I75" s="20"/>
    </row>
    <row r="76" spans="1:9" ht="30">
      <c r="A76" s="76" t="s">
        <v>107</v>
      </c>
      <c r="B76" s="72" t="s">
        <v>285</v>
      </c>
      <c r="C76" s="73">
        <v>1</v>
      </c>
      <c r="D76" s="74">
        <f t="shared" si="3"/>
        <v>43.67</v>
      </c>
      <c r="E76" s="75">
        <v>43.67</v>
      </c>
      <c r="F76" s="3" t="s">
        <v>582</v>
      </c>
      <c r="G76" s="19"/>
      <c r="H76" s="20"/>
      <c r="I76" s="20"/>
    </row>
    <row r="77" spans="1:9" ht="15">
      <c r="A77" s="76" t="s">
        <v>108</v>
      </c>
      <c r="B77" s="72" t="s">
        <v>283</v>
      </c>
      <c r="C77" s="73">
        <v>1</v>
      </c>
      <c r="D77" s="74">
        <f t="shared" si="3"/>
        <v>155</v>
      </c>
      <c r="E77" s="75">
        <v>155</v>
      </c>
      <c r="F77" s="3" t="s">
        <v>582</v>
      </c>
      <c r="G77" s="19"/>
      <c r="H77" s="20"/>
      <c r="I77" s="20"/>
    </row>
    <row r="78" spans="1:9" ht="15">
      <c r="A78" s="76" t="s">
        <v>109</v>
      </c>
      <c r="B78" s="72" t="s">
        <v>287</v>
      </c>
      <c r="C78" s="73">
        <v>39</v>
      </c>
      <c r="D78" s="74">
        <f t="shared" si="3"/>
        <v>23.336410256410257</v>
      </c>
      <c r="E78" s="75">
        <v>910.12</v>
      </c>
      <c r="F78" s="3" t="s">
        <v>582</v>
      </c>
      <c r="G78" s="19"/>
      <c r="H78" s="20"/>
      <c r="I78" s="20"/>
    </row>
    <row r="79" spans="1:9" ht="15">
      <c r="A79" s="76" t="s">
        <v>110</v>
      </c>
      <c r="B79" s="72" t="s">
        <v>287</v>
      </c>
      <c r="C79" s="73">
        <v>1</v>
      </c>
      <c r="D79" s="74">
        <f t="shared" si="3"/>
        <v>6</v>
      </c>
      <c r="E79" s="75">
        <v>6</v>
      </c>
      <c r="F79" s="3" t="s">
        <v>582</v>
      </c>
      <c r="G79" s="19"/>
      <c r="H79" s="20"/>
      <c r="I79" s="20"/>
    </row>
    <row r="80" spans="1:9" ht="15">
      <c r="A80" s="76" t="s">
        <v>111</v>
      </c>
      <c r="B80" s="72" t="s">
        <v>287</v>
      </c>
      <c r="C80" s="73">
        <v>1</v>
      </c>
      <c r="D80" s="74">
        <f t="shared" si="3"/>
        <v>5.5</v>
      </c>
      <c r="E80" s="75">
        <v>5.5</v>
      </c>
      <c r="F80" s="3" t="s">
        <v>582</v>
      </c>
      <c r="G80" s="19"/>
      <c r="H80" s="20"/>
      <c r="I80" s="20"/>
    </row>
    <row r="81" spans="1:9" ht="15">
      <c r="A81" s="76" t="s">
        <v>112</v>
      </c>
      <c r="B81" s="72" t="s">
        <v>287</v>
      </c>
      <c r="C81" s="73">
        <v>1</v>
      </c>
      <c r="D81" s="74">
        <f t="shared" si="3"/>
        <v>8.5</v>
      </c>
      <c r="E81" s="75">
        <v>8.5</v>
      </c>
      <c r="F81" s="3" t="s">
        <v>582</v>
      </c>
      <c r="G81" s="19"/>
      <c r="H81" s="20"/>
      <c r="I81" s="20"/>
    </row>
    <row r="82" spans="1:9" ht="15">
      <c r="A82" s="76" t="s">
        <v>113</v>
      </c>
      <c r="B82" s="72" t="s">
        <v>287</v>
      </c>
      <c r="C82" s="73">
        <v>1</v>
      </c>
      <c r="D82" s="74">
        <f t="shared" si="3"/>
        <v>9</v>
      </c>
      <c r="E82" s="75">
        <v>9</v>
      </c>
      <c r="F82" s="3" t="s">
        <v>582</v>
      </c>
      <c r="G82" s="19"/>
      <c r="H82" s="20"/>
      <c r="I82" s="20"/>
    </row>
    <row r="83" spans="1:9" ht="15">
      <c r="A83" s="76" t="s">
        <v>114</v>
      </c>
      <c r="B83" s="72" t="s">
        <v>287</v>
      </c>
      <c r="C83" s="73">
        <v>1</v>
      </c>
      <c r="D83" s="74">
        <f t="shared" si="3"/>
        <v>7.5</v>
      </c>
      <c r="E83" s="75">
        <v>7.5</v>
      </c>
      <c r="F83" s="3" t="s">
        <v>582</v>
      </c>
      <c r="G83" s="19"/>
      <c r="H83" s="20"/>
      <c r="I83" s="20"/>
    </row>
    <row r="84" spans="1:9" ht="15">
      <c r="A84" s="76" t="s">
        <v>115</v>
      </c>
      <c r="B84" s="72" t="s">
        <v>287</v>
      </c>
      <c r="C84" s="73">
        <v>1</v>
      </c>
      <c r="D84" s="74">
        <f t="shared" si="3"/>
        <v>9.5</v>
      </c>
      <c r="E84" s="75">
        <v>9.5</v>
      </c>
      <c r="F84" s="3" t="s">
        <v>582</v>
      </c>
      <c r="G84" s="19"/>
      <c r="H84" s="20"/>
      <c r="I84" s="20"/>
    </row>
    <row r="85" spans="1:9" ht="15">
      <c r="A85" s="76" t="s">
        <v>116</v>
      </c>
      <c r="B85" s="72" t="s">
        <v>287</v>
      </c>
      <c r="C85" s="73">
        <v>1</v>
      </c>
      <c r="D85" s="74">
        <f t="shared" si="3"/>
        <v>23.34</v>
      </c>
      <c r="E85" s="75">
        <v>23.34</v>
      </c>
      <c r="F85" s="3" t="s">
        <v>582</v>
      </c>
      <c r="G85" s="19"/>
      <c r="H85" s="20"/>
      <c r="I85" s="20"/>
    </row>
    <row r="86" spans="1:9" ht="15">
      <c r="A86" s="76" t="s">
        <v>117</v>
      </c>
      <c r="B86" s="72" t="s">
        <v>283</v>
      </c>
      <c r="C86" s="73">
        <v>2</v>
      </c>
      <c r="D86" s="74">
        <f t="shared" si="3"/>
        <v>59.335</v>
      </c>
      <c r="E86" s="75">
        <v>118.67</v>
      </c>
      <c r="F86" s="3" t="s">
        <v>582</v>
      </c>
      <c r="G86" s="19"/>
      <c r="H86" s="20"/>
      <c r="I86" s="20"/>
    </row>
    <row r="87" spans="1:9" ht="15">
      <c r="A87" s="76" t="s">
        <v>118</v>
      </c>
      <c r="B87" s="72" t="s">
        <v>283</v>
      </c>
      <c r="C87" s="73">
        <v>10</v>
      </c>
      <c r="D87" s="74">
        <f t="shared" si="3"/>
        <v>10.411</v>
      </c>
      <c r="E87" s="75">
        <v>104.11</v>
      </c>
      <c r="F87" s="3" t="s">
        <v>582</v>
      </c>
      <c r="G87" s="19"/>
      <c r="H87" s="20"/>
      <c r="I87" s="20"/>
    </row>
    <row r="88" spans="1:9" ht="15">
      <c r="A88" s="76" t="s">
        <v>119</v>
      </c>
      <c r="B88" s="72" t="s">
        <v>283</v>
      </c>
      <c r="C88" s="73">
        <v>24</v>
      </c>
      <c r="D88" s="74">
        <f t="shared" si="3"/>
        <v>8.904166666666667</v>
      </c>
      <c r="E88" s="75">
        <v>213.7</v>
      </c>
      <c r="F88" s="3" t="s">
        <v>582</v>
      </c>
      <c r="G88" s="19"/>
      <c r="H88" s="20"/>
      <c r="I88" s="20"/>
    </row>
    <row r="89" spans="1:9" ht="30">
      <c r="A89" s="76" t="s">
        <v>120</v>
      </c>
      <c r="B89" s="72" t="s">
        <v>285</v>
      </c>
      <c r="C89" s="73">
        <v>2</v>
      </c>
      <c r="D89" s="74">
        <f t="shared" si="3"/>
        <v>71.3</v>
      </c>
      <c r="E89" s="75">
        <v>142.6</v>
      </c>
      <c r="F89" s="3" t="s">
        <v>582</v>
      </c>
      <c r="G89" s="19"/>
      <c r="H89" s="20"/>
      <c r="I89" s="20"/>
    </row>
    <row r="90" spans="1:9" ht="30">
      <c r="A90" s="76" t="s">
        <v>121</v>
      </c>
      <c r="B90" s="72" t="s">
        <v>285</v>
      </c>
      <c r="C90" s="73">
        <v>4</v>
      </c>
      <c r="D90" s="74">
        <f t="shared" si="3"/>
        <v>40.5</v>
      </c>
      <c r="E90" s="75">
        <v>162</v>
      </c>
      <c r="F90" s="3" t="s">
        <v>582</v>
      </c>
      <c r="G90" s="19"/>
      <c r="H90" s="20"/>
      <c r="I90" s="20"/>
    </row>
    <row r="91" spans="1:9" ht="30">
      <c r="A91" s="76" t="s">
        <v>122</v>
      </c>
      <c r="B91" s="72" t="s">
        <v>285</v>
      </c>
      <c r="C91" s="73">
        <v>2</v>
      </c>
      <c r="D91" s="74">
        <f t="shared" si="3"/>
        <v>16.6</v>
      </c>
      <c r="E91" s="75">
        <v>33.2</v>
      </c>
      <c r="F91" s="3" t="s">
        <v>582</v>
      </c>
      <c r="G91" s="19"/>
      <c r="H91" s="20"/>
      <c r="I91" s="20"/>
    </row>
    <row r="92" spans="1:9" ht="15">
      <c r="A92" s="76" t="s">
        <v>123</v>
      </c>
      <c r="B92" s="72" t="s">
        <v>283</v>
      </c>
      <c r="C92" s="73">
        <v>15</v>
      </c>
      <c r="D92" s="74">
        <f t="shared" si="3"/>
        <v>22.30933333333333</v>
      </c>
      <c r="E92" s="75">
        <v>334.64</v>
      </c>
      <c r="F92" s="3" t="s">
        <v>582</v>
      </c>
      <c r="G92" s="19"/>
      <c r="H92" s="20"/>
      <c r="I92" s="20"/>
    </row>
    <row r="93" spans="1:9" ht="30">
      <c r="A93" s="76" t="s">
        <v>124</v>
      </c>
      <c r="B93" s="72" t="s">
        <v>285</v>
      </c>
      <c r="C93" s="73">
        <v>1</v>
      </c>
      <c r="D93" s="74">
        <f t="shared" si="3"/>
        <v>81.5</v>
      </c>
      <c r="E93" s="75">
        <v>81.5</v>
      </c>
      <c r="F93" s="3" t="s">
        <v>582</v>
      </c>
      <c r="G93" s="19"/>
      <c r="H93" s="20"/>
      <c r="I93" s="20"/>
    </row>
    <row r="94" spans="1:9" ht="15">
      <c r="A94" s="76" t="s">
        <v>125</v>
      </c>
      <c r="B94" s="72" t="s">
        <v>283</v>
      </c>
      <c r="C94" s="73">
        <v>4</v>
      </c>
      <c r="D94" s="74">
        <f t="shared" si="3"/>
        <v>35.4675</v>
      </c>
      <c r="E94" s="75">
        <v>141.87</v>
      </c>
      <c r="F94" s="3" t="s">
        <v>582</v>
      </c>
      <c r="G94" s="19"/>
      <c r="H94" s="20"/>
      <c r="I94" s="20"/>
    </row>
    <row r="95" spans="1:9" ht="15">
      <c r="A95" s="76" t="s">
        <v>126</v>
      </c>
      <c r="B95" s="72" t="s">
        <v>283</v>
      </c>
      <c r="C95" s="73">
        <v>1</v>
      </c>
      <c r="D95" s="74">
        <f t="shared" si="3"/>
        <v>26</v>
      </c>
      <c r="E95" s="75">
        <v>26</v>
      </c>
      <c r="F95" s="3" t="s">
        <v>582</v>
      </c>
      <c r="G95" s="19"/>
      <c r="H95" s="20"/>
      <c r="I95" s="20"/>
    </row>
    <row r="96" spans="1:9" ht="15">
      <c r="A96" s="76" t="s">
        <v>127</v>
      </c>
      <c r="B96" s="72" t="s">
        <v>283</v>
      </c>
      <c r="C96" s="73">
        <v>6</v>
      </c>
      <c r="D96" s="74">
        <f t="shared" si="3"/>
        <v>42.88833333333333</v>
      </c>
      <c r="E96" s="75">
        <v>257.33</v>
      </c>
      <c r="F96" s="3" t="s">
        <v>582</v>
      </c>
      <c r="G96" s="19"/>
      <c r="H96" s="20"/>
      <c r="I96" s="20"/>
    </row>
    <row r="97" spans="1:9" ht="15">
      <c r="A97" s="76" t="s">
        <v>128</v>
      </c>
      <c r="B97" s="72" t="s">
        <v>284</v>
      </c>
      <c r="C97" s="73">
        <v>100</v>
      </c>
      <c r="D97" s="74">
        <f t="shared" si="3"/>
        <v>1.3156999999999999</v>
      </c>
      <c r="E97" s="75">
        <v>131.57</v>
      </c>
      <c r="F97" s="3" t="s">
        <v>582</v>
      </c>
      <c r="G97" s="19"/>
      <c r="H97" s="20"/>
      <c r="I97" s="20"/>
    </row>
    <row r="98" spans="1:9" ht="30">
      <c r="A98" s="76" t="s">
        <v>129</v>
      </c>
      <c r="B98" s="72" t="s">
        <v>283</v>
      </c>
      <c r="C98" s="73">
        <v>3</v>
      </c>
      <c r="D98" s="74">
        <f t="shared" si="3"/>
        <v>229.33333333333334</v>
      </c>
      <c r="E98" s="75">
        <v>688</v>
      </c>
      <c r="F98" s="3" t="s">
        <v>582</v>
      </c>
      <c r="G98" s="19"/>
      <c r="H98" s="20"/>
      <c r="I98" s="20"/>
    </row>
    <row r="99" spans="1:9" ht="15">
      <c r="A99" s="76" t="s">
        <v>130</v>
      </c>
      <c r="B99" s="72" t="s">
        <v>283</v>
      </c>
      <c r="C99" s="73">
        <v>11</v>
      </c>
      <c r="D99" s="74">
        <f t="shared" si="3"/>
        <v>31.181818181818183</v>
      </c>
      <c r="E99" s="75">
        <v>343</v>
      </c>
      <c r="F99" s="3" t="s">
        <v>582</v>
      </c>
      <c r="G99" s="19"/>
      <c r="H99" s="20"/>
      <c r="I99" s="20"/>
    </row>
    <row r="100" spans="1:9" ht="30">
      <c r="A100" s="76" t="s">
        <v>131</v>
      </c>
      <c r="B100" s="72" t="s">
        <v>289</v>
      </c>
      <c r="C100" s="73">
        <v>3</v>
      </c>
      <c r="D100" s="74">
        <f t="shared" si="3"/>
        <v>25</v>
      </c>
      <c r="E100" s="75">
        <v>75</v>
      </c>
      <c r="F100" s="3" t="s">
        <v>582</v>
      </c>
      <c r="G100" s="19"/>
      <c r="H100" s="20"/>
      <c r="I100" s="20"/>
    </row>
    <row r="101" spans="1:9" ht="15">
      <c r="A101" s="76" t="s">
        <v>132</v>
      </c>
      <c r="B101" s="72" t="s">
        <v>283</v>
      </c>
      <c r="C101" s="73">
        <v>5</v>
      </c>
      <c r="D101" s="74">
        <f t="shared" si="3"/>
        <v>30.182</v>
      </c>
      <c r="E101" s="75">
        <v>150.91</v>
      </c>
      <c r="F101" s="3" t="s">
        <v>582</v>
      </c>
      <c r="G101" s="19"/>
      <c r="H101" s="20"/>
      <c r="I101" s="20"/>
    </row>
    <row r="102" spans="1:9" ht="15">
      <c r="A102" s="76" t="s">
        <v>133</v>
      </c>
      <c r="B102" s="72" t="s">
        <v>283</v>
      </c>
      <c r="C102" s="73">
        <v>3</v>
      </c>
      <c r="D102" s="74">
        <f t="shared" si="3"/>
        <v>31</v>
      </c>
      <c r="E102" s="75">
        <v>93</v>
      </c>
      <c r="F102" s="3" t="s">
        <v>582</v>
      </c>
      <c r="G102" s="19"/>
      <c r="H102" s="20"/>
      <c r="I102" s="20"/>
    </row>
    <row r="103" spans="1:9" ht="15">
      <c r="A103" s="76" t="s">
        <v>134</v>
      </c>
      <c r="B103" s="72" t="s">
        <v>283</v>
      </c>
      <c r="C103" s="73">
        <v>21</v>
      </c>
      <c r="D103" s="74">
        <f t="shared" si="3"/>
        <v>158.42619047619047</v>
      </c>
      <c r="E103" s="75">
        <v>3326.95</v>
      </c>
      <c r="F103" s="3" t="s">
        <v>582</v>
      </c>
      <c r="G103" s="19"/>
      <c r="H103" s="20"/>
      <c r="I103" s="20"/>
    </row>
    <row r="104" spans="1:9" ht="15">
      <c r="A104" s="76" t="s">
        <v>135</v>
      </c>
      <c r="B104" s="72" t="s">
        <v>283</v>
      </c>
      <c r="C104" s="73">
        <v>3</v>
      </c>
      <c r="D104" s="74">
        <f t="shared" si="3"/>
        <v>83.2</v>
      </c>
      <c r="E104" s="75">
        <v>249.6</v>
      </c>
      <c r="F104" s="3" t="s">
        <v>582</v>
      </c>
      <c r="G104" s="19"/>
      <c r="H104" s="20"/>
      <c r="I104" s="20"/>
    </row>
    <row r="105" spans="1:9" ht="30">
      <c r="A105" s="76" t="s">
        <v>136</v>
      </c>
      <c r="B105" s="72" t="s">
        <v>286</v>
      </c>
      <c r="C105" s="73">
        <v>5</v>
      </c>
      <c r="D105" s="74">
        <f t="shared" si="3"/>
        <v>9.638</v>
      </c>
      <c r="E105" s="75">
        <v>48.19</v>
      </c>
      <c r="F105" s="3" t="s">
        <v>582</v>
      </c>
      <c r="G105" s="19"/>
      <c r="H105" s="20"/>
      <c r="I105" s="20"/>
    </row>
    <row r="106" spans="1:9" ht="15">
      <c r="A106" s="76" t="s">
        <v>137</v>
      </c>
      <c r="B106" s="72" t="s">
        <v>283</v>
      </c>
      <c r="C106" s="73">
        <v>1</v>
      </c>
      <c r="D106" s="74">
        <f t="shared" si="3"/>
        <v>232</v>
      </c>
      <c r="E106" s="75">
        <v>232</v>
      </c>
      <c r="F106" s="3" t="s">
        <v>582</v>
      </c>
      <c r="G106" s="19"/>
      <c r="H106" s="20"/>
      <c r="I106" s="20"/>
    </row>
    <row r="107" spans="1:9" ht="15">
      <c r="A107" s="76" t="s">
        <v>138</v>
      </c>
      <c r="B107" s="72" t="s">
        <v>284</v>
      </c>
      <c r="C107" s="73">
        <v>204</v>
      </c>
      <c r="D107" s="74">
        <f t="shared" si="3"/>
        <v>3.507156862745098</v>
      </c>
      <c r="E107" s="75">
        <v>715.46</v>
      </c>
      <c r="F107" s="3" t="s">
        <v>582</v>
      </c>
      <c r="G107" s="19"/>
      <c r="H107" s="20"/>
      <c r="I107" s="20"/>
    </row>
    <row r="108" spans="1:9" ht="15">
      <c r="A108" s="76" t="s">
        <v>139</v>
      </c>
      <c r="B108" s="72" t="s">
        <v>283</v>
      </c>
      <c r="C108" s="73">
        <v>4</v>
      </c>
      <c r="D108" s="74">
        <f t="shared" si="3"/>
        <v>57.645</v>
      </c>
      <c r="E108" s="75">
        <v>230.58</v>
      </c>
      <c r="F108" s="3" t="s">
        <v>582</v>
      </c>
      <c r="G108" s="19"/>
      <c r="H108" s="20"/>
      <c r="I108" s="20"/>
    </row>
    <row r="109" spans="1:9" ht="30">
      <c r="A109" s="76" t="s">
        <v>140</v>
      </c>
      <c r="B109" s="72" t="s">
        <v>286</v>
      </c>
      <c r="C109" s="73">
        <v>20</v>
      </c>
      <c r="D109" s="74">
        <f t="shared" si="3"/>
        <v>2.2</v>
      </c>
      <c r="E109" s="75">
        <v>44</v>
      </c>
      <c r="F109" s="3" t="s">
        <v>582</v>
      </c>
      <c r="G109" s="19"/>
      <c r="H109" s="20"/>
      <c r="I109" s="20"/>
    </row>
    <row r="110" spans="1:9" ht="30">
      <c r="A110" s="76" t="s">
        <v>141</v>
      </c>
      <c r="B110" s="72" t="s">
        <v>286</v>
      </c>
      <c r="C110" s="73">
        <v>10</v>
      </c>
      <c r="D110" s="74">
        <f t="shared" si="3"/>
        <v>2.305</v>
      </c>
      <c r="E110" s="75">
        <v>23.05</v>
      </c>
      <c r="F110" s="3" t="s">
        <v>582</v>
      </c>
      <c r="G110" s="19"/>
      <c r="H110" s="20"/>
      <c r="I110" s="20"/>
    </row>
    <row r="111" spans="1:9" ht="15">
      <c r="A111" s="76" t="s">
        <v>142</v>
      </c>
      <c r="B111" s="72" t="s">
        <v>284</v>
      </c>
      <c r="C111" s="73">
        <v>80</v>
      </c>
      <c r="D111" s="74">
        <f t="shared" si="3"/>
        <v>3.975</v>
      </c>
      <c r="E111" s="75">
        <v>318</v>
      </c>
      <c r="F111" s="3" t="s">
        <v>582</v>
      </c>
      <c r="G111" s="19"/>
      <c r="H111" s="20"/>
      <c r="I111" s="20"/>
    </row>
    <row r="112" spans="1:9" ht="15">
      <c r="A112" s="76" t="s">
        <v>143</v>
      </c>
      <c r="B112" s="72" t="s">
        <v>283</v>
      </c>
      <c r="C112" s="73">
        <v>1</v>
      </c>
      <c r="D112" s="74">
        <f t="shared" si="3"/>
        <v>65.85</v>
      </c>
      <c r="E112" s="75">
        <v>65.85</v>
      </c>
      <c r="F112" s="3" t="s">
        <v>582</v>
      </c>
      <c r="G112" s="19"/>
      <c r="H112" s="20"/>
      <c r="I112" s="20"/>
    </row>
    <row r="113" spans="1:9" ht="15">
      <c r="A113" s="76" t="s">
        <v>144</v>
      </c>
      <c r="B113" s="72" t="s">
        <v>283</v>
      </c>
      <c r="C113" s="73">
        <v>7</v>
      </c>
      <c r="D113" s="74">
        <f t="shared" si="3"/>
        <v>11.362857142857143</v>
      </c>
      <c r="E113" s="75">
        <v>79.54</v>
      </c>
      <c r="F113" s="3" t="s">
        <v>582</v>
      </c>
      <c r="G113" s="19"/>
      <c r="H113" s="20"/>
      <c r="I113" s="20"/>
    </row>
    <row r="114" spans="1:9" ht="30">
      <c r="A114" s="76" t="s">
        <v>145</v>
      </c>
      <c r="B114" s="72" t="s">
        <v>285</v>
      </c>
      <c r="C114" s="73">
        <v>1</v>
      </c>
      <c r="D114" s="74">
        <f t="shared" si="3"/>
        <v>10.5</v>
      </c>
      <c r="E114" s="75">
        <v>10.5</v>
      </c>
      <c r="F114" s="3" t="s">
        <v>582</v>
      </c>
      <c r="G114" s="19"/>
      <c r="H114" s="20"/>
      <c r="I114" s="20"/>
    </row>
    <row r="115" spans="1:9" ht="30">
      <c r="A115" s="76" t="s">
        <v>146</v>
      </c>
      <c r="B115" s="72" t="s">
        <v>285</v>
      </c>
      <c r="C115" s="73">
        <v>1</v>
      </c>
      <c r="D115" s="74">
        <f t="shared" si="3"/>
        <v>48.68</v>
      </c>
      <c r="E115" s="75">
        <v>48.68</v>
      </c>
      <c r="F115" s="3" t="s">
        <v>582</v>
      </c>
      <c r="G115" s="19"/>
      <c r="H115" s="20"/>
      <c r="I115" s="20"/>
    </row>
    <row r="116" spans="1:9" ht="30">
      <c r="A116" s="76" t="s">
        <v>147</v>
      </c>
      <c r="B116" s="72" t="s">
        <v>285</v>
      </c>
      <c r="C116" s="73">
        <v>23</v>
      </c>
      <c r="D116" s="74">
        <f aca="true" t="shared" si="4" ref="D116:D172">E116/C116</f>
        <v>55.49826086956522</v>
      </c>
      <c r="E116" s="75">
        <v>1276.46</v>
      </c>
      <c r="F116" s="3" t="s">
        <v>582</v>
      </c>
      <c r="G116" s="19"/>
      <c r="H116" s="20"/>
      <c r="I116" s="20"/>
    </row>
    <row r="117" spans="1:9" ht="30">
      <c r="A117" s="76" t="s">
        <v>148</v>
      </c>
      <c r="B117" s="72" t="s">
        <v>285</v>
      </c>
      <c r="C117" s="73">
        <v>5</v>
      </c>
      <c r="D117" s="74">
        <f t="shared" si="4"/>
        <v>15.398</v>
      </c>
      <c r="E117" s="75">
        <v>76.99</v>
      </c>
      <c r="F117" s="3" t="s">
        <v>582</v>
      </c>
      <c r="G117" s="19"/>
      <c r="H117" s="20"/>
      <c r="I117" s="20"/>
    </row>
    <row r="118" spans="1:9" ht="15">
      <c r="A118" s="76" t="s">
        <v>149</v>
      </c>
      <c r="B118" s="72" t="s">
        <v>283</v>
      </c>
      <c r="C118" s="73">
        <v>4</v>
      </c>
      <c r="D118" s="74">
        <f t="shared" si="4"/>
        <v>78.845</v>
      </c>
      <c r="E118" s="75">
        <v>315.38</v>
      </c>
      <c r="F118" s="3" t="s">
        <v>582</v>
      </c>
      <c r="G118" s="19"/>
      <c r="H118" s="20"/>
      <c r="I118" s="20"/>
    </row>
    <row r="119" spans="1:9" ht="30">
      <c r="A119" s="76" t="s">
        <v>150</v>
      </c>
      <c r="B119" s="72" t="s">
        <v>285</v>
      </c>
      <c r="C119" s="73">
        <v>3</v>
      </c>
      <c r="D119" s="74">
        <f t="shared" si="4"/>
        <v>61.120000000000005</v>
      </c>
      <c r="E119" s="75">
        <v>183.36</v>
      </c>
      <c r="F119" s="3" t="s">
        <v>582</v>
      </c>
      <c r="G119" s="19"/>
      <c r="H119" s="20"/>
      <c r="I119" s="20"/>
    </row>
    <row r="120" spans="1:9" ht="15">
      <c r="A120" s="76" t="s">
        <v>151</v>
      </c>
      <c r="B120" s="72" t="s">
        <v>287</v>
      </c>
      <c r="C120" s="73">
        <v>1</v>
      </c>
      <c r="D120" s="74">
        <f t="shared" si="4"/>
        <v>15</v>
      </c>
      <c r="E120" s="75">
        <v>15</v>
      </c>
      <c r="F120" s="3" t="s">
        <v>582</v>
      </c>
      <c r="G120" s="19"/>
      <c r="H120" s="20"/>
      <c r="I120" s="20"/>
    </row>
    <row r="121" spans="1:9" ht="15">
      <c r="A121" s="76" t="s">
        <v>152</v>
      </c>
      <c r="B121" s="72" t="s">
        <v>287</v>
      </c>
      <c r="C121" s="73">
        <v>1</v>
      </c>
      <c r="D121" s="74">
        <f t="shared" si="4"/>
        <v>23</v>
      </c>
      <c r="E121" s="75">
        <v>23</v>
      </c>
      <c r="F121" s="3" t="s">
        <v>582</v>
      </c>
      <c r="G121" s="19"/>
      <c r="H121" s="20"/>
      <c r="I121" s="20"/>
    </row>
    <row r="122" spans="1:9" ht="15">
      <c r="A122" s="76" t="s">
        <v>153</v>
      </c>
      <c r="B122" s="72" t="s">
        <v>283</v>
      </c>
      <c r="C122" s="73">
        <v>1</v>
      </c>
      <c r="D122" s="74">
        <f t="shared" si="4"/>
        <v>185</v>
      </c>
      <c r="E122" s="75">
        <v>185</v>
      </c>
      <c r="F122" s="3" t="s">
        <v>582</v>
      </c>
      <c r="G122" s="19"/>
      <c r="H122" s="20"/>
      <c r="I122" s="20"/>
    </row>
    <row r="123" spans="1:9" ht="15">
      <c r="A123" s="76" t="s">
        <v>154</v>
      </c>
      <c r="B123" s="72" t="s">
        <v>284</v>
      </c>
      <c r="C123" s="73">
        <v>1</v>
      </c>
      <c r="D123" s="74">
        <f t="shared" si="4"/>
        <v>30.5</v>
      </c>
      <c r="E123" s="75">
        <v>30.5</v>
      </c>
      <c r="F123" s="3" t="s">
        <v>582</v>
      </c>
      <c r="G123" s="19"/>
      <c r="H123" s="20"/>
      <c r="I123" s="20"/>
    </row>
    <row r="124" spans="1:9" ht="15">
      <c r="A124" s="76" t="s">
        <v>155</v>
      </c>
      <c r="B124" s="72" t="s">
        <v>290</v>
      </c>
      <c r="C124" s="73">
        <v>1</v>
      </c>
      <c r="D124" s="74">
        <f t="shared" si="4"/>
        <v>234</v>
      </c>
      <c r="E124" s="75">
        <v>234</v>
      </c>
      <c r="F124" s="3" t="s">
        <v>582</v>
      </c>
      <c r="G124" s="19"/>
      <c r="H124" s="20"/>
      <c r="I124" s="20"/>
    </row>
    <row r="125" spans="1:9" ht="30">
      <c r="A125" s="76" t="s">
        <v>156</v>
      </c>
      <c r="B125" s="72" t="s">
        <v>285</v>
      </c>
      <c r="C125" s="73">
        <v>2</v>
      </c>
      <c r="D125" s="74">
        <f t="shared" si="4"/>
        <v>51.125</v>
      </c>
      <c r="E125" s="75">
        <v>102.25</v>
      </c>
      <c r="F125" s="3" t="s">
        <v>582</v>
      </c>
      <c r="G125" s="19"/>
      <c r="H125" s="20"/>
      <c r="I125" s="20"/>
    </row>
    <row r="126" spans="1:9" ht="15">
      <c r="A126" s="76" t="s">
        <v>157</v>
      </c>
      <c r="B126" s="72" t="s">
        <v>287</v>
      </c>
      <c r="C126" s="73">
        <v>12</v>
      </c>
      <c r="D126" s="74">
        <f t="shared" si="4"/>
        <v>139</v>
      </c>
      <c r="E126" s="75">
        <v>1668</v>
      </c>
      <c r="F126" s="3" t="s">
        <v>582</v>
      </c>
      <c r="G126" s="19"/>
      <c r="H126" s="20"/>
      <c r="I126" s="20"/>
    </row>
    <row r="127" spans="1:9" ht="15">
      <c r="A127" s="76" t="s">
        <v>158</v>
      </c>
      <c r="B127" s="72" t="s">
        <v>287</v>
      </c>
      <c r="C127" s="73">
        <v>5</v>
      </c>
      <c r="D127" s="74">
        <f t="shared" si="4"/>
        <v>256</v>
      </c>
      <c r="E127" s="75">
        <v>1280</v>
      </c>
      <c r="F127" s="3" t="s">
        <v>582</v>
      </c>
      <c r="G127" s="19"/>
      <c r="H127" s="20"/>
      <c r="I127" s="20"/>
    </row>
    <row r="128" spans="1:9" ht="15">
      <c r="A128" s="76" t="s">
        <v>159</v>
      </c>
      <c r="B128" s="72" t="s">
        <v>283</v>
      </c>
      <c r="C128" s="73">
        <v>2</v>
      </c>
      <c r="D128" s="74">
        <f t="shared" si="4"/>
        <v>25</v>
      </c>
      <c r="E128" s="75">
        <v>50</v>
      </c>
      <c r="F128" s="3" t="s">
        <v>582</v>
      </c>
      <c r="G128" s="19"/>
      <c r="H128" s="20"/>
      <c r="I128" s="20"/>
    </row>
    <row r="129" spans="1:9" ht="15">
      <c r="A129" s="76" t="s">
        <v>160</v>
      </c>
      <c r="B129" s="72" t="s">
        <v>283</v>
      </c>
      <c r="C129" s="73">
        <v>1</v>
      </c>
      <c r="D129" s="74">
        <f t="shared" si="4"/>
        <v>228</v>
      </c>
      <c r="E129" s="75">
        <v>228</v>
      </c>
      <c r="F129" s="3" t="s">
        <v>582</v>
      </c>
      <c r="G129" s="19"/>
      <c r="H129" s="20"/>
      <c r="I129" s="20"/>
    </row>
    <row r="130" spans="1:9" ht="30">
      <c r="A130" s="76" t="s">
        <v>161</v>
      </c>
      <c r="B130" s="72" t="s">
        <v>285</v>
      </c>
      <c r="C130" s="73">
        <v>1</v>
      </c>
      <c r="D130" s="74">
        <f t="shared" si="4"/>
        <v>15.17</v>
      </c>
      <c r="E130" s="75">
        <v>15.17</v>
      </c>
      <c r="F130" s="3" t="s">
        <v>582</v>
      </c>
      <c r="G130" s="19"/>
      <c r="H130" s="20"/>
      <c r="I130" s="20"/>
    </row>
    <row r="131" spans="1:9" ht="15">
      <c r="A131" s="76" t="s">
        <v>162</v>
      </c>
      <c r="B131" s="72" t="s">
        <v>283</v>
      </c>
      <c r="C131" s="73">
        <v>1</v>
      </c>
      <c r="D131" s="74">
        <f t="shared" si="4"/>
        <v>42.15</v>
      </c>
      <c r="E131" s="75">
        <v>42.15</v>
      </c>
      <c r="F131" s="3" t="s">
        <v>582</v>
      </c>
      <c r="G131" s="19"/>
      <c r="H131" s="20"/>
      <c r="I131" s="20"/>
    </row>
    <row r="132" spans="1:9" ht="30">
      <c r="A132" s="76" t="s">
        <v>163</v>
      </c>
      <c r="B132" s="72" t="s">
        <v>289</v>
      </c>
      <c r="C132" s="73">
        <v>12</v>
      </c>
      <c r="D132" s="74">
        <f t="shared" si="4"/>
        <v>30.569999999999997</v>
      </c>
      <c r="E132" s="75">
        <v>366.84</v>
      </c>
      <c r="F132" s="3" t="s">
        <v>582</v>
      </c>
      <c r="G132" s="19"/>
      <c r="H132" s="20"/>
      <c r="I132" s="20"/>
    </row>
    <row r="133" spans="1:9" ht="30">
      <c r="A133" s="76" t="s">
        <v>164</v>
      </c>
      <c r="B133" s="72" t="s">
        <v>285</v>
      </c>
      <c r="C133" s="73">
        <v>1</v>
      </c>
      <c r="D133" s="74">
        <f t="shared" si="4"/>
        <v>262</v>
      </c>
      <c r="E133" s="75">
        <v>262</v>
      </c>
      <c r="F133" s="3" t="s">
        <v>582</v>
      </c>
      <c r="G133" s="19"/>
      <c r="H133" s="20"/>
      <c r="I133" s="20"/>
    </row>
    <row r="134" spans="1:9" ht="30">
      <c r="A134" s="76" t="s">
        <v>165</v>
      </c>
      <c r="B134" s="72" t="s">
        <v>285</v>
      </c>
      <c r="C134" s="73">
        <v>1</v>
      </c>
      <c r="D134" s="74">
        <f t="shared" si="4"/>
        <v>15.74</v>
      </c>
      <c r="E134" s="75">
        <v>15.74</v>
      </c>
      <c r="F134" s="3" t="s">
        <v>582</v>
      </c>
      <c r="G134" s="19"/>
      <c r="H134" s="20"/>
      <c r="I134" s="20"/>
    </row>
    <row r="135" spans="1:9" ht="15">
      <c r="A135" s="76" t="s">
        <v>166</v>
      </c>
      <c r="B135" s="72" t="s">
        <v>287</v>
      </c>
      <c r="C135" s="73">
        <v>1</v>
      </c>
      <c r="D135" s="74">
        <f t="shared" si="4"/>
        <v>18</v>
      </c>
      <c r="E135" s="75">
        <v>18</v>
      </c>
      <c r="F135" s="3" t="s">
        <v>582</v>
      </c>
      <c r="G135" s="19"/>
      <c r="H135" s="20"/>
      <c r="I135" s="20"/>
    </row>
    <row r="136" spans="1:9" ht="15">
      <c r="A136" s="76" t="s">
        <v>167</v>
      </c>
      <c r="B136" s="72" t="s">
        <v>287</v>
      </c>
      <c r="C136" s="73">
        <v>64</v>
      </c>
      <c r="D136" s="74">
        <f t="shared" si="4"/>
        <v>2.66546875</v>
      </c>
      <c r="E136" s="75">
        <v>170.59</v>
      </c>
      <c r="F136" s="3" t="s">
        <v>582</v>
      </c>
      <c r="G136" s="19"/>
      <c r="H136" s="20"/>
      <c r="I136" s="20"/>
    </row>
    <row r="137" spans="1:9" ht="15">
      <c r="A137" s="76" t="s">
        <v>168</v>
      </c>
      <c r="B137" s="72" t="s">
        <v>287</v>
      </c>
      <c r="C137" s="73">
        <v>6</v>
      </c>
      <c r="D137" s="74">
        <f t="shared" si="4"/>
        <v>36.906666666666666</v>
      </c>
      <c r="E137" s="75">
        <v>221.44</v>
      </c>
      <c r="F137" s="3" t="s">
        <v>582</v>
      </c>
      <c r="G137" s="19"/>
      <c r="H137" s="20"/>
      <c r="I137" s="20"/>
    </row>
    <row r="138" spans="1:9" ht="15">
      <c r="A138" s="76" t="s">
        <v>169</v>
      </c>
      <c r="B138" s="72" t="s">
        <v>283</v>
      </c>
      <c r="C138" s="73">
        <v>1</v>
      </c>
      <c r="D138" s="74">
        <f t="shared" si="4"/>
        <v>234</v>
      </c>
      <c r="E138" s="75">
        <v>234</v>
      </c>
      <c r="F138" s="3" t="s">
        <v>582</v>
      </c>
      <c r="G138" s="19"/>
      <c r="H138" s="20"/>
      <c r="I138" s="20"/>
    </row>
    <row r="139" spans="1:9" ht="15">
      <c r="A139" s="76" t="s">
        <v>170</v>
      </c>
      <c r="B139" s="72" t="s">
        <v>283</v>
      </c>
      <c r="C139" s="73">
        <v>4</v>
      </c>
      <c r="D139" s="74">
        <f t="shared" si="4"/>
        <v>438.725</v>
      </c>
      <c r="E139" s="75">
        <v>1754.9</v>
      </c>
      <c r="F139" s="3" t="s">
        <v>582</v>
      </c>
      <c r="G139" s="19"/>
      <c r="H139" s="20"/>
      <c r="I139" s="20"/>
    </row>
    <row r="140" spans="1:9" ht="15">
      <c r="A140" s="76" t="s">
        <v>171</v>
      </c>
      <c r="B140" s="72" t="s">
        <v>291</v>
      </c>
      <c r="C140" s="73">
        <v>1</v>
      </c>
      <c r="D140" s="74">
        <f t="shared" si="4"/>
        <v>430</v>
      </c>
      <c r="E140" s="75">
        <v>430</v>
      </c>
      <c r="F140" s="3" t="s">
        <v>582</v>
      </c>
      <c r="G140" s="19"/>
      <c r="H140" s="20"/>
      <c r="I140" s="20"/>
    </row>
    <row r="141" spans="1:9" ht="30">
      <c r="A141" s="76" t="s">
        <v>172</v>
      </c>
      <c r="B141" s="72" t="s">
        <v>283</v>
      </c>
      <c r="C141" s="73">
        <v>1</v>
      </c>
      <c r="D141" s="74">
        <f t="shared" si="4"/>
        <v>26</v>
      </c>
      <c r="E141" s="75">
        <v>26</v>
      </c>
      <c r="F141" s="3" t="s">
        <v>582</v>
      </c>
      <c r="G141" s="19"/>
      <c r="H141" s="20"/>
      <c r="I141" s="20"/>
    </row>
    <row r="142" spans="1:9" ht="15">
      <c r="A142" s="76" t="s">
        <v>173</v>
      </c>
      <c r="B142" s="72" t="s">
        <v>291</v>
      </c>
      <c r="C142" s="73">
        <v>60</v>
      </c>
      <c r="D142" s="74">
        <f t="shared" si="4"/>
        <v>2.1416666666666666</v>
      </c>
      <c r="E142" s="75">
        <v>128.5</v>
      </c>
      <c r="F142" s="3" t="s">
        <v>582</v>
      </c>
      <c r="G142" s="19"/>
      <c r="H142" s="20"/>
      <c r="I142" s="20"/>
    </row>
    <row r="143" spans="1:9" ht="15">
      <c r="A143" s="76" t="s">
        <v>174</v>
      </c>
      <c r="B143" s="72" t="s">
        <v>283</v>
      </c>
      <c r="C143" s="73">
        <v>4</v>
      </c>
      <c r="D143" s="74">
        <f t="shared" si="4"/>
        <v>35.6175</v>
      </c>
      <c r="E143" s="75">
        <v>142.47</v>
      </c>
      <c r="F143" s="3" t="s">
        <v>582</v>
      </c>
      <c r="G143" s="19"/>
      <c r="H143" s="20"/>
      <c r="I143" s="20"/>
    </row>
    <row r="144" spans="1:9" ht="15">
      <c r="A144" s="76" t="s">
        <v>175</v>
      </c>
      <c r="B144" s="72" t="s">
        <v>283</v>
      </c>
      <c r="C144" s="73">
        <v>5</v>
      </c>
      <c r="D144" s="74">
        <f t="shared" si="4"/>
        <v>21.5</v>
      </c>
      <c r="E144" s="75">
        <v>107.5</v>
      </c>
      <c r="F144" s="3" t="s">
        <v>582</v>
      </c>
      <c r="G144" s="19"/>
      <c r="H144" s="20"/>
      <c r="I144" s="20"/>
    </row>
    <row r="145" spans="1:9" ht="15">
      <c r="A145" s="76" t="s">
        <v>176</v>
      </c>
      <c r="B145" s="72" t="s">
        <v>284</v>
      </c>
      <c r="C145" s="73">
        <v>30</v>
      </c>
      <c r="D145" s="74">
        <f t="shared" si="4"/>
        <v>2.928</v>
      </c>
      <c r="E145" s="75">
        <v>87.84</v>
      </c>
      <c r="F145" s="3" t="s">
        <v>582</v>
      </c>
      <c r="G145" s="19"/>
      <c r="H145" s="20"/>
      <c r="I145" s="20"/>
    </row>
    <row r="146" spans="1:9" ht="30">
      <c r="A146" s="76" t="s">
        <v>177</v>
      </c>
      <c r="B146" s="72" t="s">
        <v>289</v>
      </c>
      <c r="C146" s="73">
        <v>15</v>
      </c>
      <c r="D146" s="74">
        <f t="shared" si="4"/>
        <v>22.633333333333333</v>
      </c>
      <c r="E146" s="75">
        <v>339.5</v>
      </c>
      <c r="F146" s="3" t="s">
        <v>582</v>
      </c>
      <c r="G146" s="19"/>
      <c r="H146" s="20"/>
      <c r="I146" s="20"/>
    </row>
    <row r="147" spans="1:9" ht="30">
      <c r="A147" s="76" t="s">
        <v>178</v>
      </c>
      <c r="B147" s="72" t="s">
        <v>289</v>
      </c>
      <c r="C147" s="73">
        <v>1</v>
      </c>
      <c r="D147" s="74">
        <f t="shared" si="4"/>
        <v>39.66</v>
      </c>
      <c r="E147" s="75">
        <v>39.66</v>
      </c>
      <c r="F147" s="3" t="s">
        <v>582</v>
      </c>
      <c r="G147" s="19"/>
      <c r="H147" s="20"/>
      <c r="I147" s="20"/>
    </row>
    <row r="148" spans="1:9" ht="15">
      <c r="A148" s="76" t="s">
        <v>179</v>
      </c>
      <c r="B148" s="72" t="s">
        <v>287</v>
      </c>
      <c r="C148" s="73">
        <v>1</v>
      </c>
      <c r="D148" s="74">
        <f t="shared" si="4"/>
        <v>20.25</v>
      </c>
      <c r="E148" s="75">
        <v>20.25</v>
      </c>
      <c r="F148" s="3" t="s">
        <v>582</v>
      </c>
      <c r="G148" s="19"/>
      <c r="H148" s="20"/>
      <c r="I148" s="20"/>
    </row>
    <row r="149" spans="1:9" ht="30">
      <c r="A149" s="76" t="s">
        <v>180</v>
      </c>
      <c r="B149" s="72" t="s">
        <v>285</v>
      </c>
      <c r="C149" s="73">
        <v>1</v>
      </c>
      <c r="D149" s="74">
        <f t="shared" si="4"/>
        <v>5</v>
      </c>
      <c r="E149" s="75">
        <v>5</v>
      </c>
      <c r="F149" s="3" t="s">
        <v>582</v>
      </c>
      <c r="G149" s="19"/>
      <c r="H149" s="20"/>
      <c r="I149" s="20"/>
    </row>
    <row r="150" spans="1:9" ht="15">
      <c r="A150" s="76" t="s">
        <v>181</v>
      </c>
      <c r="B150" s="72" t="s">
        <v>292</v>
      </c>
      <c r="C150" s="73">
        <v>25</v>
      </c>
      <c r="D150" s="74">
        <f t="shared" si="4"/>
        <v>14.3112</v>
      </c>
      <c r="E150" s="75">
        <v>357.78</v>
      </c>
      <c r="F150" s="3" t="s">
        <v>582</v>
      </c>
      <c r="G150" s="19"/>
      <c r="H150" s="20"/>
      <c r="I150" s="20"/>
    </row>
    <row r="151" spans="1:9" ht="15">
      <c r="A151" s="76" t="s">
        <v>182</v>
      </c>
      <c r="B151" s="72" t="s">
        <v>287</v>
      </c>
      <c r="C151" s="73">
        <v>8</v>
      </c>
      <c r="D151" s="74">
        <f t="shared" si="4"/>
        <v>3.08625</v>
      </c>
      <c r="E151" s="75">
        <v>24.69</v>
      </c>
      <c r="F151" s="3" t="s">
        <v>582</v>
      </c>
      <c r="G151" s="19"/>
      <c r="H151" s="20"/>
      <c r="I151" s="20"/>
    </row>
    <row r="152" spans="1:9" ht="30">
      <c r="A152" s="76" t="s">
        <v>183</v>
      </c>
      <c r="B152" s="72" t="s">
        <v>285</v>
      </c>
      <c r="C152" s="73">
        <v>2</v>
      </c>
      <c r="D152" s="74">
        <f t="shared" si="4"/>
        <v>96.785</v>
      </c>
      <c r="E152" s="75">
        <v>193.57</v>
      </c>
      <c r="F152" s="3" t="s">
        <v>582</v>
      </c>
      <c r="G152" s="19"/>
      <c r="H152" s="20"/>
      <c r="I152" s="20"/>
    </row>
    <row r="153" spans="1:9" ht="30">
      <c r="A153" s="76" t="s">
        <v>184</v>
      </c>
      <c r="B153" s="72" t="s">
        <v>286</v>
      </c>
      <c r="C153" s="73">
        <v>1</v>
      </c>
      <c r="D153" s="74">
        <f t="shared" si="4"/>
        <v>73</v>
      </c>
      <c r="E153" s="75">
        <v>73</v>
      </c>
      <c r="F153" s="3" t="s">
        <v>582</v>
      </c>
      <c r="G153" s="19"/>
      <c r="H153" s="20"/>
      <c r="I153" s="20"/>
    </row>
    <row r="154" spans="1:9" ht="15">
      <c r="A154" s="76" t="s">
        <v>185</v>
      </c>
      <c r="B154" s="72" t="s">
        <v>283</v>
      </c>
      <c r="C154" s="73">
        <v>1</v>
      </c>
      <c r="D154" s="74">
        <f t="shared" si="4"/>
        <v>285</v>
      </c>
      <c r="E154" s="75">
        <v>285</v>
      </c>
      <c r="F154" s="3" t="s">
        <v>582</v>
      </c>
      <c r="G154" s="19"/>
      <c r="H154" s="20"/>
      <c r="I154" s="20"/>
    </row>
    <row r="155" spans="1:9" ht="15">
      <c r="A155" s="76" t="s">
        <v>186</v>
      </c>
      <c r="B155" s="72" t="s">
        <v>283</v>
      </c>
      <c r="C155" s="73">
        <v>2</v>
      </c>
      <c r="D155" s="74">
        <f t="shared" si="4"/>
        <v>152.855</v>
      </c>
      <c r="E155" s="75">
        <v>305.71</v>
      </c>
      <c r="F155" s="3" t="s">
        <v>582</v>
      </c>
      <c r="G155" s="19"/>
      <c r="H155" s="20"/>
      <c r="I155" s="20"/>
    </row>
    <row r="156" spans="1:9" ht="15">
      <c r="A156" s="76" t="s">
        <v>187</v>
      </c>
      <c r="B156" s="72" t="s">
        <v>284</v>
      </c>
      <c r="C156" s="73">
        <v>100</v>
      </c>
      <c r="D156" s="74">
        <f t="shared" si="4"/>
        <v>3.75</v>
      </c>
      <c r="E156" s="75">
        <v>375</v>
      </c>
      <c r="F156" s="3" t="s">
        <v>582</v>
      </c>
      <c r="G156" s="19"/>
      <c r="H156" s="20"/>
      <c r="I156" s="20"/>
    </row>
    <row r="157" spans="1:9" ht="15">
      <c r="A157" s="76" t="s">
        <v>188</v>
      </c>
      <c r="B157" s="72" t="s">
        <v>283</v>
      </c>
      <c r="C157" s="73">
        <v>44</v>
      </c>
      <c r="D157" s="74">
        <f t="shared" si="4"/>
        <v>35.06136363636364</v>
      </c>
      <c r="E157" s="75">
        <v>1542.7</v>
      </c>
      <c r="F157" s="3" t="s">
        <v>582</v>
      </c>
      <c r="G157" s="19"/>
      <c r="H157" s="20"/>
      <c r="I157" s="20"/>
    </row>
    <row r="158" spans="1:9" ht="15" customHeight="1">
      <c r="A158" s="76" t="s">
        <v>189</v>
      </c>
      <c r="B158" s="72" t="s">
        <v>285</v>
      </c>
      <c r="C158" s="73">
        <v>8</v>
      </c>
      <c r="D158" s="74">
        <f t="shared" si="4"/>
        <v>131.8125</v>
      </c>
      <c r="E158" s="75">
        <v>1054.5</v>
      </c>
      <c r="F158" s="3" t="s">
        <v>582</v>
      </c>
      <c r="G158" s="19"/>
      <c r="H158" s="20"/>
      <c r="I158" s="20"/>
    </row>
    <row r="159" spans="1:9" ht="15" customHeight="1">
      <c r="A159" s="76" t="s">
        <v>190</v>
      </c>
      <c r="B159" s="72" t="s">
        <v>285</v>
      </c>
      <c r="C159" s="73">
        <v>10</v>
      </c>
      <c r="D159" s="74">
        <f t="shared" si="4"/>
        <v>119.833</v>
      </c>
      <c r="E159" s="75">
        <v>1198.33</v>
      </c>
      <c r="F159" s="3" t="s">
        <v>582</v>
      </c>
      <c r="G159" s="19"/>
      <c r="H159" s="20"/>
      <c r="I159" s="20"/>
    </row>
    <row r="160" spans="1:9" ht="15">
      <c r="A160" s="76" t="s">
        <v>191</v>
      </c>
      <c r="B160" s="72" t="s">
        <v>287</v>
      </c>
      <c r="C160" s="73">
        <v>39</v>
      </c>
      <c r="D160" s="74">
        <f t="shared" si="4"/>
        <v>1.4246153846153846</v>
      </c>
      <c r="E160" s="75">
        <v>55.56</v>
      </c>
      <c r="F160" s="3" t="s">
        <v>582</v>
      </c>
      <c r="G160" s="19"/>
      <c r="H160" s="20"/>
      <c r="I160" s="20"/>
    </row>
    <row r="161" spans="1:9" ht="30">
      <c r="A161" s="76" t="s">
        <v>192</v>
      </c>
      <c r="B161" s="72" t="s">
        <v>285</v>
      </c>
      <c r="C161" s="73">
        <v>1</v>
      </c>
      <c r="D161" s="74">
        <f t="shared" si="4"/>
        <v>16.33</v>
      </c>
      <c r="E161" s="75">
        <v>16.33</v>
      </c>
      <c r="F161" s="3" t="s">
        <v>582</v>
      </c>
      <c r="G161" s="19"/>
      <c r="H161" s="20"/>
      <c r="I161" s="20"/>
    </row>
    <row r="162" spans="1:9" ht="30">
      <c r="A162" s="76" t="s">
        <v>193</v>
      </c>
      <c r="B162" s="72" t="s">
        <v>285</v>
      </c>
      <c r="C162" s="73">
        <v>13</v>
      </c>
      <c r="D162" s="74">
        <f t="shared" si="4"/>
        <v>22.56230769230769</v>
      </c>
      <c r="E162" s="75">
        <v>293.31</v>
      </c>
      <c r="F162" s="3" t="s">
        <v>582</v>
      </c>
      <c r="G162" s="19"/>
      <c r="H162" s="20"/>
      <c r="I162" s="20"/>
    </row>
    <row r="163" spans="1:9" ht="30">
      <c r="A163" s="76" t="s">
        <v>194</v>
      </c>
      <c r="B163" s="72" t="s">
        <v>285</v>
      </c>
      <c r="C163" s="73">
        <v>2</v>
      </c>
      <c r="D163" s="74">
        <f t="shared" si="4"/>
        <v>23</v>
      </c>
      <c r="E163" s="75">
        <v>46</v>
      </c>
      <c r="F163" s="3" t="s">
        <v>582</v>
      </c>
      <c r="G163" s="19"/>
      <c r="H163" s="20"/>
      <c r="I163" s="20"/>
    </row>
    <row r="164" spans="1:9" ht="15" customHeight="1">
      <c r="A164" s="76" t="s">
        <v>195</v>
      </c>
      <c r="B164" s="72" t="s">
        <v>285</v>
      </c>
      <c r="C164" s="73">
        <v>2</v>
      </c>
      <c r="D164" s="74">
        <f t="shared" si="4"/>
        <v>17.065</v>
      </c>
      <c r="E164" s="75">
        <v>34.13</v>
      </c>
      <c r="F164" s="3" t="s">
        <v>582</v>
      </c>
      <c r="G164" s="19"/>
      <c r="H164" s="20"/>
      <c r="I164" s="20"/>
    </row>
    <row r="165" spans="1:9" ht="30">
      <c r="A165" s="76" t="s">
        <v>196</v>
      </c>
      <c r="B165" s="72" t="s">
        <v>285</v>
      </c>
      <c r="C165" s="73">
        <v>1</v>
      </c>
      <c r="D165" s="74">
        <f t="shared" si="4"/>
        <v>15.75</v>
      </c>
      <c r="E165" s="75">
        <v>15.75</v>
      </c>
      <c r="F165" s="3" t="s">
        <v>582</v>
      </c>
      <c r="G165" s="19"/>
      <c r="H165" s="20"/>
      <c r="I165" s="20"/>
    </row>
    <row r="166" spans="1:9" ht="30">
      <c r="A166" s="76" t="s">
        <v>197</v>
      </c>
      <c r="B166" s="72" t="s">
        <v>285</v>
      </c>
      <c r="C166" s="73">
        <v>4</v>
      </c>
      <c r="D166" s="74">
        <f t="shared" si="4"/>
        <v>0.74</v>
      </c>
      <c r="E166" s="75">
        <v>2.96</v>
      </c>
      <c r="F166" s="3" t="s">
        <v>582</v>
      </c>
      <c r="G166" s="19"/>
      <c r="H166" s="20"/>
      <c r="I166" s="20"/>
    </row>
    <row r="167" spans="1:9" ht="30">
      <c r="A167" s="76" t="s">
        <v>198</v>
      </c>
      <c r="B167" s="72" t="s">
        <v>286</v>
      </c>
      <c r="C167" s="73">
        <v>50</v>
      </c>
      <c r="D167" s="74">
        <f t="shared" si="4"/>
        <v>1</v>
      </c>
      <c r="E167" s="75">
        <v>50</v>
      </c>
      <c r="F167" s="3" t="s">
        <v>582</v>
      </c>
      <c r="G167" s="19"/>
      <c r="H167" s="20"/>
      <c r="I167" s="20"/>
    </row>
    <row r="168" spans="1:9" ht="30">
      <c r="A168" s="76" t="s">
        <v>199</v>
      </c>
      <c r="B168" s="72" t="s">
        <v>286</v>
      </c>
      <c r="C168" s="73">
        <v>5</v>
      </c>
      <c r="D168" s="74">
        <f t="shared" si="4"/>
        <v>21.886000000000003</v>
      </c>
      <c r="E168" s="75">
        <v>109.43</v>
      </c>
      <c r="F168" s="3" t="s">
        <v>582</v>
      </c>
      <c r="G168" s="19"/>
      <c r="H168" s="20"/>
      <c r="I168" s="20"/>
    </row>
    <row r="169" spans="1:9" ht="30">
      <c r="A169" s="76" t="s">
        <v>200</v>
      </c>
      <c r="B169" s="72" t="s">
        <v>285</v>
      </c>
      <c r="C169" s="73">
        <v>1</v>
      </c>
      <c r="D169" s="74">
        <f t="shared" si="4"/>
        <v>216.12</v>
      </c>
      <c r="E169" s="75">
        <v>216.12</v>
      </c>
      <c r="F169" s="3" t="s">
        <v>582</v>
      </c>
      <c r="G169" s="19"/>
      <c r="H169" s="20"/>
      <c r="I169" s="20"/>
    </row>
    <row r="170" spans="1:9" ht="15" customHeight="1">
      <c r="A170" s="76" t="s">
        <v>201</v>
      </c>
      <c r="B170" s="72" t="s">
        <v>283</v>
      </c>
      <c r="C170" s="73">
        <v>1</v>
      </c>
      <c r="D170" s="74">
        <f t="shared" si="4"/>
        <v>23.5</v>
      </c>
      <c r="E170" s="75">
        <v>23.5</v>
      </c>
      <c r="F170" s="3" t="s">
        <v>582</v>
      </c>
      <c r="G170" s="19"/>
      <c r="H170" s="20"/>
      <c r="I170" s="20"/>
    </row>
    <row r="171" spans="1:9" ht="15">
      <c r="A171" s="76" t="s">
        <v>209</v>
      </c>
      <c r="B171" s="72" t="s">
        <v>283</v>
      </c>
      <c r="C171" s="73">
        <v>3</v>
      </c>
      <c r="D171" s="74">
        <f t="shared" si="4"/>
        <v>49.77333333333333</v>
      </c>
      <c r="E171" s="75">
        <v>149.32</v>
      </c>
      <c r="F171" s="3" t="s">
        <v>582</v>
      </c>
      <c r="G171" s="19"/>
      <c r="H171" s="20"/>
      <c r="I171" s="20"/>
    </row>
    <row r="172" spans="1:9" ht="15">
      <c r="A172" s="76" t="s">
        <v>210</v>
      </c>
      <c r="B172" s="72" t="s">
        <v>283</v>
      </c>
      <c r="C172" s="73">
        <v>1</v>
      </c>
      <c r="D172" s="74">
        <f t="shared" si="4"/>
        <v>38.96</v>
      </c>
      <c r="E172" s="75">
        <v>38.96</v>
      </c>
      <c r="F172" s="3" t="s">
        <v>582</v>
      </c>
      <c r="G172" s="19"/>
      <c r="H172" s="20"/>
      <c r="I172" s="20"/>
    </row>
    <row r="173" spans="1:9" ht="15" customHeight="1">
      <c r="A173" s="76" t="s">
        <v>211</v>
      </c>
      <c r="B173" s="72" t="s">
        <v>285</v>
      </c>
      <c r="C173" s="73">
        <v>1</v>
      </c>
      <c r="D173" s="74">
        <f aca="true" t="shared" si="5" ref="D173:D234">E173/C173</f>
        <v>279</v>
      </c>
      <c r="E173" s="75">
        <v>279</v>
      </c>
      <c r="F173" s="3" t="s">
        <v>582</v>
      </c>
      <c r="G173" s="19"/>
      <c r="H173" s="20"/>
      <c r="I173" s="20"/>
    </row>
    <row r="174" spans="1:9" ht="15.75" customHeight="1">
      <c r="A174" s="76" t="s">
        <v>212</v>
      </c>
      <c r="B174" s="72" t="s">
        <v>286</v>
      </c>
      <c r="C174" s="73">
        <v>10</v>
      </c>
      <c r="D174" s="74">
        <f t="shared" si="5"/>
        <v>2.7329999999999997</v>
      </c>
      <c r="E174" s="75">
        <v>27.33</v>
      </c>
      <c r="F174" s="3" t="s">
        <v>582</v>
      </c>
      <c r="G174" s="19"/>
      <c r="H174" s="20"/>
      <c r="I174" s="20"/>
    </row>
    <row r="175" spans="1:9" ht="30">
      <c r="A175" s="76" t="s">
        <v>213</v>
      </c>
      <c r="B175" s="72" t="s">
        <v>289</v>
      </c>
      <c r="C175" s="73">
        <v>1</v>
      </c>
      <c r="D175" s="74">
        <f t="shared" si="5"/>
        <v>370.13</v>
      </c>
      <c r="E175" s="75">
        <v>370.13</v>
      </c>
      <c r="F175" s="3" t="s">
        <v>582</v>
      </c>
      <c r="G175" s="19"/>
      <c r="H175" s="20"/>
      <c r="I175" s="20"/>
    </row>
    <row r="176" spans="1:9" ht="30">
      <c r="A176" s="76" t="s">
        <v>214</v>
      </c>
      <c r="B176" s="72" t="s">
        <v>285</v>
      </c>
      <c r="C176" s="73">
        <v>8</v>
      </c>
      <c r="D176" s="74">
        <f t="shared" si="5"/>
        <v>373.8525</v>
      </c>
      <c r="E176" s="75">
        <v>2990.82</v>
      </c>
      <c r="F176" s="3" t="s">
        <v>582</v>
      </c>
      <c r="G176" s="19"/>
      <c r="H176" s="20"/>
      <c r="I176" s="20"/>
    </row>
    <row r="177" spans="1:9" ht="15">
      <c r="A177" s="76" t="s">
        <v>215</v>
      </c>
      <c r="B177" s="72" t="s">
        <v>293</v>
      </c>
      <c r="C177" s="73">
        <v>14.8</v>
      </c>
      <c r="D177" s="74">
        <f t="shared" si="5"/>
        <v>130</v>
      </c>
      <c r="E177" s="75">
        <v>1924</v>
      </c>
      <c r="F177" s="3" t="s">
        <v>582</v>
      </c>
      <c r="G177" s="19"/>
      <c r="H177" s="20"/>
      <c r="I177" s="20"/>
    </row>
    <row r="178" spans="1:9" ht="15">
      <c r="A178" s="76" t="s">
        <v>216</v>
      </c>
      <c r="B178" s="72" t="s">
        <v>283</v>
      </c>
      <c r="C178" s="73">
        <v>10</v>
      </c>
      <c r="D178" s="74">
        <f t="shared" si="5"/>
        <v>3</v>
      </c>
      <c r="E178" s="75">
        <v>30</v>
      </c>
      <c r="F178" s="3" t="s">
        <v>582</v>
      </c>
      <c r="G178" s="19"/>
      <c r="H178" s="20"/>
      <c r="I178" s="20"/>
    </row>
    <row r="179" spans="1:9" ht="15">
      <c r="A179" s="76" t="s">
        <v>217</v>
      </c>
      <c r="B179" s="72" t="s">
        <v>283</v>
      </c>
      <c r="C179" s="73">
        <v>47</v>
      </c>
      <c r="D179" s="74">
        <f t="shared" si="5"/>
        <v>21.678510638297873</v>
      </c>
      <c r="E179" s="75">
        <v>1018.89</v>
      </c>
      <c r="F179" s="3" t="s">
        <v>582</v>
      </c>
      <c r="G179" s="19"/>
      <c r="H179" s="20"/>
      <c r="I179" s="20"/>
    </row>
    <row r="180" spans="1:9" ht="30">
      <c r="A180" s="76" t="s">
        <v>218</v>
      </c>
      <c r="B180" s="72" t="s">
        <v>285</v>
      </c>
      <c r="C180" s="73">
        <v>6</v>
      </c>
      <c r="D180" s="74">
        <f t="shared" si="5"/>
        <v>10.22</v>
      </c>
      <c r="E180" s="75">
        <v>61.32</v>
      </c>
      <c r="F180" s="3" t="s">
        <v>582</v>
      </c>
      <c r="G180" s="19"/>
      <c r="H180" s="20"/>
      <c r="I180" s="20"/>
    </row>
    <row r="181" spans="1:9" ht="30">
      <c r="A181" s="76" t="s">
        <v>219</v>
      </c>
      <c r="B181" s="72" t="s">
        <v>285</v>
      </c>
      <c r="C181" s="73">
        <v>2</v>
      </c>
      <c r="D181" s="74">
        <f t="shared" si="5"/>
        <v>3.5</v>
      </c>
      <c r="E181" s="75">
        <v>7</v>
      </c>
      <c r="F181" s="3" t="s">
        <v>582</v>
      </c>
      <c r="G181" s="19"/>
      <c r="H181" s="20"/>
      <c r="I181" s="20"/>
    </row>
    <row r="182" spans="1:9" ht="15">
      <c r="A182" s="76" t="s">
        <v>220</v>
      </c>
      <c r="B182" s="72" t="s">
        <v>283</v>
      </c>
      <c r="C182" s="73">
        <v>1</v>
      </c>
      <c r="D182" s="74">
        <f t="shared" si="5"/>
        <v>239.2</v>
      </c>
      <c r="E182" s="75">
        <v>239.2</v>
      </c>
      <c r="F182" s="3" t="s">
        <v>582</v>
      </c>
      <c r="G182" s="19"/>
      <c r="H182" s="20"/>
      <c r="I182" s="20"/>
    </row>
    <row r="183" spans="1:9" ht="30">
      <c r="A183" s="76" t="s">
        <v>221</v>
      </c>
      <c r="B183" s="72" t="s">
        <v>285</v>
      </c>
      <c r="C183" s="73">
        <v>1</v>
      </c>
      <c r="D183" s="74">
        <f t="shared" si="5"/>
        <v>30.53</v>
      </c>
      <c r="E183" s="75">
        <v>30.53</v>
      </c>
      <c r="F183" s="3" t="s">
        <v>582</v>
      </c>
      <c r="G183" s="19"/>
      <c r="H183" s="20"/>
      <c r="I183" s="20"/>
    </row>
    <row r="184" spans="1:9" ht="15">
      <c r="A184" s="76" t="s">
        <v>222</v>
      </c>
      <c r="B184" s="72" t="s">
        <v>287</v>
      </c>
      <c r="C184" s="73">
        <v>66</v>
      </c>
      <c r="D184" s="74">
        <f t="shared" si="5"/>
        <v>3.0336363636363637</v>
      </c>
      <c r="E184" s="75">
        <v>200.22</v>
      </c>
      <c r="F184" s="3" t="s">
        <v>582</v>
      </c>
      <c r="G184" s="19"/>
      <c r="H184" s="20"/>
      <c r="I184" s="20"/>
    </row>
    <row r="185" spans="1:9" ht="15">
      <c r="A185" s="76" t="s">
        <v>223</v>
      </c>
      <c r="B185" s="72" t="s">
        <v>288</v>
      </c>
      <c r="C185" s="73">
        <v>5</v>
      </c>
      <c r="D185" s="74">
        <f t="shared" si="5"/>
        <v>17.202</v>
      </c>
      <c r="E185" s="75">
        <v>86.01</v>
      </c>
      <c r="F185" s="3" t="s">
        <v>582</v>
      </c>
      <c r="G185" s="19"/>
      <c r="H185" s="20"/>
      <c r="I185" s="20"/>
    </row>
    <row r="186" spans="1:9" ht="15">
      <c r="A186" s="76" t="s">
        <v>224</v>
      </c>
      <c r="B186" s="72" t="s">
        <v>283</v>
      </c>
      <c r="C186" s="73">
        <v>3</v>
      </c>
      <c r="D186" s="74">
        <f t="shared" si="5"/>
        <v>56.93333333333334</v>
      </c>
      <c r="E186" s="75">
        <v>170.8</v>
      </c>
      <c r="F186" s="3" t="s">
        <v>582</v>
      </c>
      <c r="G186" s="19"/>
      <c r="H186" s="20"/>
      <c r="I186" s="20"/>
    </row>
    <row r="187" spans="1:9" ht="15" customHeight="1">
      <c r="A187" s="76" t="s">
        <v>225</v>
      </c>
      <c r="B187" s="72" t="s">
        <v>283</v>
      </c>
      <c r="C187" s="73">
        <v>4</v>
      </c>
      <c r="D187" s="74">
        <f t="shared" si="5"/>
        <v>23.45</v>
      </c>
      <c r="E187" s="75">
        <v>93.8</v>
      </c>
      <c r="F187" s="3" t="s">
        <v>582</v>
      </c>
      <c r="G187" s="19"/>
      <c r="H187" s="20"/>
      <c r="I187" s="20"/>
    </row>
    <row r="188" spans="1:9" ht="15">
      <c r="A188" s="76" t="s">
        <v>226</v>
      </c>
      <c r="B188" s="72" t="s">
        <v>284</v>
      </c>
      <c r="C188" s="73">
        <v>180</v>
      </c>
      <c r="D188" s="74">
        <f t="shared" si="5"/>
        <v>0.42533333333333334</v>
      </c>
      <c r="E188" s="75">
        <v>76.56</v>
      </c>
      <c r="F188" s="3" t="s">
        <v>582</v>
      </c>
      <c r="G188" s="19"/>
      <c r="H188" s="20"/>
      <c r="I188" s="20"/>
    </row>
    <row r="189" spans="1:9" ht="15">
      <c r="A189" s="76" t="s">
        <v>227</v>
      </c>
      <c r="B189" s="72" t="s">
        <v>291</v>
      </c>
      <c r="C189" s="73">
        <v>120</v>
      </c>
      <c r="D189" s="74">
        <f t="shared" si="5"/>
        <v>0.90825</v>
      </c>
      <c r="E189" s="75">
        <v>108.99</v>
      </c>
      <c r="F189" s="3" t="s">
        <v>582</v>
      </c>
      <c r="G189" s="19"/>
      <c r="H189" s="20"/>
      <c r="I189" s="20"/>
    </row>
    <row r="190" spans="1:9" ht="30">
      <c r="A190" s="76" t="s">
        <v>228</v>
      </c>
      <c r="B190" s="72" t="s">
        <v>285</v>
      </c>
      <c r="C190" s="73">
        <v>1</v>
      </c>
      <c r="D190" s="74">
        <f t="shared" si="5"/>
        <v>200.87</v>
      </c>
      <c r="E190" s="75">
        <v>200.87</v>
      </c>
      <c r="F190" s="3" t="s">
        <v>582</v>
      </c>
      <c r="G190" s="19"/>
      <c r="H190" s="20"/>
      <c r="I190" s="20"/>
    </row>
    <row r="191" spans="1:9" ht="15">
      <c r="A191" s="76" t="s">
        <v>229</v>
      </c>
      <c r="B191" s="72" t="s">
        <v>283</v>
      </c>
      <c r="C191" s="73">
        <v>1</v>
      </c>
      <c r="D191" s="74">
        <f t="shared" si="5"/>
        <v>27.5</v>
      </c>
      <c r="E191" s="75">
        <v>27.5</v>
      </c>
      <c r="F191" s="3" t="s">
        <v>582</v>
      </c>
      <c r="G191" s="19"/>
      <c r="H191" s="20"/>
      <c r="I191" s="20"/>
    </row>
    <row r="192" spans="1:9" ht="15">
      <c r="A192" s="76" t="s">
        <v>230</v>
      </c>
      <c r="B192" s="72" t="s">
        <v>283</v>
      </c>
      <c r="C192" s="73">
        <v>33</v>
      </c>
      <c r="D192" s="74">
        <f t="shared" si="5"/>
        <v>20.545454545454547</v>
      </c>
      <c r="E192" s="75">
        <v>678</v>
      </c>
      <c r="F192" s="3" t="s">
        <v>582</v>
      </c>
      <c r="G192" s="19"/>
      <c r="H192" s="20"/>
      <c r="I192" s="20"/>
    </row>
    <row r="193" spans="1:9" ht="15">
      <c r="A193" s="76" t="s">
        <v>231</v>
      </c>
      <c r="B193" s="72" t="s">
        <v>283</v>
      </c>
      <c r="C193" s="73">
        <v>1</v>
      </c>
      <c r="D193" s="74">
        <f t="shared" si="5"/>
        <v>35</v>
      </c>
      <c r="E193" s="75">
        <v>35</v>
      </c>
      <c r="F193" s="3" t="s">
        <v>582</v>
      </c>
      <c r="G193" s="19"/>
      <c r="H193" s="20"/>
      <c r="I193" s="20"/>
    </row>
    <row r="194" spans="1:9" ht="15" customHeight="1">
      <c r="A194" s="76" t="s">
        <v>232</v>
      </c>
      <c r="B194" s="72" t="s">
        <v>285</v>
      </c>
      <c r="C194" s="73">
        <v>11</v>
      </c>
      <c r="D194" s="74">
        <f t="shared" si="5"/>
        <v>43.805454545454545</v>
      </c>
      <c r="E194" s="75">
        <v>481.86</v>
      </c>
      <c r="F194" s="3" t="s">
        <v>582</v>
      </c>
      <c r="G194" s="19"/>
      <c r="H194" s="20"/>
      <c r="I194" s="20"/>
    </row>
    <row r="195" spans="1:9" ht="15">
      <c r="A195" s="76" t="s">
        <v>233</v>
      </c>
      <c r="B195" s="72" t="s">
        <v>283</v>
      </c>
      <c r="C195" s="73">
        <v>4</v>
      </c>
      <c r="D195" s="74">
        <f t="shared" si="5"/>
        <v>23.805</v>
      </c>
      <c r="E195" s="75">
        <v>95.22</v>
      </c>
      <c r="F195" s="3" t="s">
        <v>582</v>
      </c>
      <c r="G195" s="19"/>
      <c r="H195" s="20"/>
      <c r="I195" s="20"/>
    </row>
    <row r="196" spans="1:9" ht="30">
      <c r="A196" s="76" t="s">
        <v>234</v>
      </c>
      <c r="B196" s="72" t="s">
        <v>285</v>
      </c>
      <c r="C196" s="73">
        <v>5</v>
      </c>
      <c r="D196" s="74">
        <f t="shared" si="5"/>
        <v>93.626</v>
      </c>
      <c r="E196" s="75">
        <v>468.13</v>
      </c>
      <c r="F196" s="3" t="s">
        <v>582</v>
      </c>
      <c r="G196" s="19"/>
      <c r="H196" s="20"/>
      <c r="I196" s="20"/>
    </row>
    <row r="197" spans="1:9" ht="15">
      <c r="A197" s="76" t="s">
        <v>235</v>
      </c>
      <c r="B197" s="72" t="s">
        <v>283</v>
      </c>
      <c r="C197" s="73">
        <v>1</v>
      </c>
      <c r="D197" s="74">
        <f t="shared" si="5"/>
        <v>58</v>
      </c>
      <c r="E197" s="75">
        <v>58</v>
      </c>
      <c r="F197" s="3" t="s">
        <v>582</v>
      </c>
      <c r="G197" s="19"/>
      <c r="H197" s="20"/>
      <c r="I197" s="20"/>
    </row>
    <row r="198" spans="1:9" ht="15">
      <c r="A198" s="76" t="s">
        <v>236</v>
      </c>
      <c r="B198" s="72" t="s">
        <v>284</v>
      </c>
      <c r="C198" s="73">
        <v>18</v>
      </c>
      <c r="D198" s="74">
        <f t="shared" si="5"/>
        <v>3.5372222222222223</v>
      </c>
      <c r="E198" s="75">
        <v>63.67</v>
      </c>
      <c r="F198" s="3" t="s">
        <v>582</v>
      </c>
      <c r="G198" s="19"/>
      <c r="H198" s="20"/>
      <c r="I198" s="20"/>
    </row>
    <row r="199" spans="1:9" ht="15">
      <c r="A199" s="76" t="s">
        <v>237</v>
      </c>
      <c r="B199" s="72" t="s">
        <v>290</v>
      </c>
      <c r="C199" s="73">
        <v>5</v>
      </c>
      <c r="D199" s="74">
        <f t="shared" si="5"/>
        <v>27.3</v>
      </c>
      <c r="E199" s="75">
        <v>136.5</v>
      </c>
      <c r="F199" s="3" t="s">
        <v>582</v>
      </c>
      <c r="G199" s="19"/>
      <c r="H199" s="20"/>
      <c r="I199" s="20"/>
    </row>
    <row r="200" spans="1:9" ht="30">
      <c r="A200" s="76" t="s">
        <v>238</v>
      </c>
      <c r="B200" s="72" t="s">
        <v>285</v>
      </c>
      <c r="C200" s="73">
        <v>1</v>
      </c>
      <c r="D200" s="74">
        <f t="shared" si="5"/>
        <v>24.5</v>
      </c>
      <c r="E200" s="75">
        <v>24.5</v>
      </c>
      <c r="F200" s="3" t="s">
        <v>582</v>
      </c>
      <c r="G200" s="19"/>
      <c r="H200" s="20"/>
      <c r="I200" s="20"/>
    </row>
    <row r="201" spans="1:9" ht="15">
      <c r="A201" s="76" t="s">
        <v>239</v>
      </c>
      <c r="B201" s="72" t="s">
        <v>287</v>
      </c>
      <c r="C201" s="73">
        <v>9</v>
      </c>
      <c r="D201" s="74">
        <f t="shared" si="5"/>
        <v>15</v>
      </c>
      <c r="E201" s="75">
        <v>135</v>
      </c>
      <c r="F201" s="3" t="s">
        <v>582</v>
      </c>
      <c r="G201" s="19"/>
      <c r="H201" s="20"/>
      <c r="I201" s="20"/>
    </row>
    <row r="202" spans="1:9" ht="15">
      <c r="A202" s="76" t="s">
        <v>240</v>
      </c>
      <c r="B202" s="72" t="s">
        <v>287</v>
      </c>
      <c r="C202" s="73">
        <v>8</v>
      </c>
      <c r="D202" s="74">
        <f t="shared" si="5"/>
        <v>12.8925</v>
      </c>
      <c r="E202" s="75">
        <v>103.14</v>
      </c>
      <c r="F202" s="3" t="s">
        <v>582</v>
      </c>
      <c r="G202" s="19"/>
      <c r="H202" s="20"/>
      <c r="I202" s="20"/>
    </row>
    <row r="203" spans="1:9" ht="15">
      <c r="A203" s="76" t="s">
        <v>241</v>
      </c>
      <c r="B203" s="72" t="s">
        <v>283</v>
      </c>
      <c r="C203" s="73">
        <v>1</v>
      </c>
      <c r="D203" s="74">
        <f t="shared" si="5"/>
        <v>375</v>
      </c>
      <c r="E203" s="75">
        <v>375</v>
      </c>
      <c r="F203" s="3" t="s">
        <v>582</v>
      </c>
      <c r="G203" s="19"/>
      <c r="H203" s="20"/>
      <c r="I203" s="20"/>
    </row>
    <row r="204" spans="1:9" ht="15">
      <c r="A204" s="76" t="s">
        <v>242</v>
      </c>
      <c r="B204" s="72" t="s">
        <v>284</v>
      </c>
      <c r="C204" s="73">
        <v>120</v>
      </c>
      <c r="D204" s="74">
        <f t="shared" si="5"/>
        <v>4.975</v>
      </c>
      <c r="E204" s="75">
        <v>597</v>
      </c>
      <c r="F204" s="3" t="s">
        <v>582</v>
      </c>
      <c r="G204" s="19"/>
      <c r="H204" s="20"/>
      <c r="I204" s="20"/>
    </row>
    <row r="205" spans="1:9" ht="15" customHeight="1">
      <c r="A205" s="76" t="s">
        <v>243</v>
      </c>
      <c r="B205" s="72" t="s">
        <v>285</v>
      </c>
      <c r="C205" s="73">
        <v>2</v>
      </c>
      <c r="D205" s="74">
        <f t="shared" si="5"/>
        <v>141.065</v>
      </c>
      <c r="E205" s="75">
        <v>282.13</v>
      </c>
      <c r="F205" s="3" t="s">
        <v>582</v>
      </c>
      <c r="G205" s="19"/>
      <c r="H205" s="20"/>
      <c r="I205" s="20"/>
    </row>
    <row r="206" spans="1:9" ht="15">
      <c r="A206" s="76" t="s">
        <v>244</v>
      </c>
      <c r="B206" s="72" t="s">
        <v>283</v>
      </c>
      <c r="C206" s="73">
        <v>3</v>
      </c>
      <c r="D206" s="74">
        <f t="shared" si="5"/>
        <v>99</v>
      </c>
      <c r="E206" s="75">
        <v>297</v>
      </c>
      <c r="F206" s="3" t="s">
        <v>582</v>
      </c>
      <c r="G206" s="19"/>
      <c r="H206" s="20"/>
      <c r="I206" s="20"/>
    </row>
    <row r="207" spans="1:9" ht="15">
      <c r="A207" s="76" t="s">
        <v>245</v>
      </c>
      <c r="B207" s="72" t="s">
        <v>283</v>
      </c>
      <c r="C207" s="73">
        <v>1</v>
      </c>
      <c r="D207" s="74">
        <f t="shared" si="5"/>
        <v>75.9</v>
      </c>
      <c r="E207" s="75">
        <v>75.9</v>
      </c>
      <c r="F207" s="3" t="s">
        <v>582</v>
      </c>
      <c r="G207" s="19"/>
      <c r="H207" s="20"/>
      <c r="I207" s="20"/>
    </row>
    <row r="208" spans="1:9" ht="15" customHeight="1">
      <c r="A208" s="76" t="s">
        <v>246</v>
      </c>
      <c r="B208" s="72" t="s">
        <v>285</v>
      </c>
      <c r="C208" s="73">
        <v>46</v>
      </c>
      <c r="D208" s="74">
        <f t="shared" si="5"/>
        <v>29.950869565217392</v>
      </c>
      <c r="E208" s="75">
        <v>1377.74</v>
      </c>
      <c r="F208" s="3" t="s">
        <v>582</v>
      </c>
      <c r="G208" s="19"/>
      <c r="H208" s="20"/>
      <c r="I208" s="20"/>
    </row>
    <row r="209" spans="1:9" ht="15">
      <c r="A209" s="76" t="s">
        <v>247</v>
      </c>
      <c r="B209" s="72" t="s">
        <v>283</v>
      </c>
      <c r="C209" s="73">
        <v>8</v>
      </c>
      <c r="D209" s="74">
        <f t="shared" si="5"/>
        <v>15.645</v>
      </c>
      <c r="E209" s="75">
        <v>125.16</v>
      </c>
      <c r="F209" s="3" t="s">
        <v>582</v>
      </c>
      <c r="G209" s="19"/>
      <c r="H209" s="20"/>
      <c r="I209" s="20"/>
    </row>
    <row r="210" spans="1:9" ht="15">
      <c r="A210" s="76" t="s">
        <v>248</v>
      </c>
      <c r="B210" s="72" t="s">
        <v>283</v>
      </c>
      <c r="C210" s="73">
        <v>1</v>
      </c>
      <c r="D210" s="74">
        <f t="shared" si="5"/>
        <v>175.22</v>
      </c>
      <c r="E210" s="75">
        <v>175.22</v>
      </c>
      <c r="F210" s="3" t="s">
        <v>582</v>
      </c>
      <c r="G210" s="19"/>
      <c r="H210" s="20"/>
      <c r="I210" s="20"/>
    </row>
    <row r="211" spans="1:9" ht="15">
      <c r="A211" s="76" t="s">
        <v>249</v>
      </c>
      <c r="B211" s="72" t="s">
        <v>283</v>
      </c>
      <c r="C211" s="73">
        <v>1</v>
      </c>
      <c r="D211" s="74">
        <f t="shared" si="5"/>
        <v>138</v>
      </c>
      <c r="E211" s="75">
        <v>138</v>
      </c>
      <c r="F211" s="3" t="s">
        <v>582</v>
      </c>
      <c r="G211" s="19"/>
      <c r="H211" s="20"/>
      <c r="I211" s="20"/>
    </row>
    <row r="212" spans="1:9" ht="15">
      <c r="A212" s="76" t="s">
        <v>250</v>
      </c>
      <c r="B212" s="72" t="s">
        <v>284</v>
      </c>
      <c r="C212" s="73">
        <v>130</v>
      </c>
      <c r="D212" s="74">
        <f t="shared" si="5"/>
        <v>1.318923076923077</v>
      </c>
      <c r="E212" s="75">
        <v>171.46</v>
      </c>
      <c r="F212" s="3" t="s">
        <v>582</v>
      </c>
      <c r="G212" s="19"/>
      <c r="H212" s="20"/>
      <c r="I212" s="20"/>
    </row>
    <row r="213" spans="1:9" ht="15">
      <c r="A213" s="76" t="s">
        <v>251</v>
      </c>
      <c r="B213" s="72" t="s">
        <v>283</v>
      </c>
      <c r="C213" s="73">
        <v>30</v>
      </c>
      <c r="D213" s="74">
        <f t="shared" si="5"/>
        <v>18.459333333333333</v>
      </c>
      <c r="E213" s="75">
        <v>553.78</v>
      </c>
      <c r="F213" s="3" t="s">
        <v>582</v>
      </c>
      <c r="G213" s="19"/>
      <c r="H213" s="20"/>
      <c r="I213" s="20"/>
    </row>
    <row r="214" spans="1:9" ht="15">
      <c r="A214" s="76" t="s">
        <v>252</v>
      </c>
      <c r="B214" s="72" t="s">
        <v>284</v>
      </c>
      <c r="C214" s="73">
        <v>19</v>
      </c>
      <c r="D214" s="74">
        <f t="shared" si="5"/>
        <v>8.133157894736842</v>
      </c>
      <c r="E214" s="75">
        <v>154.53</v>
      </c>
      <c r="F214" s="3" t="s">
        <v>582</v>
      </c>
      <c r="G214" s="19"/>
      <c r="H214" s="20"/>
      <c r="I214" s="20"/>
    </row>
    <row r="215" spans="1:9" ht="15">
      <c r="A215" s="76" t="s">
        <v>253</v>
      </c>
      <c r="B215" s="72" t="s">
        <v>283</v>
      </c>
      <c r="C215" s="73">
        <v>1</v>
      </c>
      <c r="D215" s="74">
        <f t="shared" si="5"/>
        <v>176</v>
      </c>
      <c r="E215" s="75">
        <v>176</v>
      </c>
      <c r="F215" s="3" t="s">
        <v>582</v>
      </c>
      <c r="G215" s="19"/>
      <c r="H215" s="20"/>
      <c r="I215" s="20"/>
    </row>
    <row r="216" spans="1:9" ht="15">
      <c r="A216" s="76" t="s">
        <v>254</v>
      </c>
      <c r="B216" s="72" t="s">
        <v>287</v>
      </c>
      <c r="C216" s="73">
        <v>10</v>
      </c>
      <c r="D216" s="74">
        <f t="shared" si="5"/>
        <v>32.888</v>
      </c>
      <c r="E216" s="75">
        <v>328.88</v>
      </c>
      <c r="F216" s="3" t="s">
        <v>582</v>
      </c>
      <c r="G216" s="19"/>
      <c r="H216" s="20"/>
      <c r="I216" s="20"/>
    </row>
    <row r="217" spans="1:9" ht="15">
      <c r="A217" s="76" t="s">
        <v>255</v>
      </c>
      <c r="B217" s="72" t="s">
        <v>283</v>
      </c>
      <c r="C217" s="73">
        <v>2</v>
      </c>
      <c r="D217" s="74">
        <f t="shared" si="5"/>
        <v>137.5</v>
      </c>
      <c r="E217" s="75">
        <v>275</v>
      </c>
      <c r="F217" s="3" t="s">
        <v>582</v>
      </c>
      <c r="G217" s="19"/>
      <c r="H217" s="20"/>
      <c r="I217" s="20"/>
    </row>
    <row r="218" spans="1:9" ht="30">
      <c r="A218" s="76" t="s">
        <v>256</v>
      </c>
      <c r="B218" s="72" t="s">
        <v>286</v>
      </c>
      <c r="C218" s="73">
        <v>1</v>
      </c>
      <c r="D218" s="74">
        <f t="shared" si="5"/>
        <v>71.25</v>
      </c>
      <c r="E218" s="75">
        <v>71.25</v>
      </c>
      <c r="F218" s="3" t="s">
        <v>582</v>
      </c>
      <c r="G218" s="19"/>
      <c r="H218" s="20"/>
      <c r="I218" s="20"/>
    </row>
    <row r="219" spans="1:9" ht="15">
      <c r="A219" s="76" t="s">
        <v>257</v>
      </c>
      <c r="B219" s="72" t="s">
        <v>283</v>
      </c>
      <c r="C219" s="73">
        <v>3</v>
      </c>
      <c r="D219" s="74">
        <f t="shared" si="5"/>
        <v>126.75333333333333</v>
      </c>
      <c r="E219" s="75">
        <v>380.26</v>
      </c>
      <c r="F219" s="3" t="s">
        <v>582</v>
      </c>
      <c r="G219" s="19"/>
      <c r="H219" s="20"/>
      <c r="I219" s="20"/>
    </row>
    <row r="220" spans="1:9" ht="15">
      <c r="A220" s="76" t="s">
        <v>258</v>
      </c>
      <c r="B220" s="72" t="s">
        <v>284</v>
      </c>
      <c r="C220" s="73">
        <v>80</v>
      </c>
      <c r="D220" s="74">
        <f t="shared" si="5"/>
        <v>0.6563749999999999</v>
      </c>
      <c r="E220" s="75">
        <v>52.51</v>
      </c>
      <c r="F220" s="3" t="s">
        <v>582</v>
      </c>
      <c r="G220" s="19"/>
      <c r="H220" s="20"/>
      <c r="I220" s="20"/>
    </row>
    <row r="221" spans="1:9" ht="15">
      <c r="A221" s="76" t="s">
        <v>259</v>
      </c>
      <c r="B221" s="72" t="s">
        <v>283</v>
      </c>
      <c r="C221" s="73">
        <v>7</v>
      </c>
      <c r="D221" s="74">
        <f t="shared" si="5"/>
        <v>3.7128571428571426</v>
      </c>
      <c r="E221" s="75">
        <v>25.99</v>
      </c>
      <c r="F221" s="3" t="s">
        <v>582</v>
      </c>
      <c r="G221" s="19"/>
      <c r="H221" s="20"/>
      <c r="I221" s="20"/>
    </row>
    <row r="222" spans="1:9" ht="15">
      <c r="A222" s="76" t="s">
        <v>260</v>
      </c>
      <c r="B222" s="72" t="s">
        <v>283</v>
      </c>
      <c r="C222" s="73">
        <v>10</v>
      </c>
      <c r="D222" s="74">
        <f t="shared" si="5"/>
        <v>90.376</v>
      </c>
      <c r="E222" s="75">
        <v>903.76</v>
      </c>
      <c r="F222" s="3" t="s">
        <v>582</v>
      </c>
      <c r="G222" s="19"/>
      <c r="H222" s="20"/>
      <c r="I222" s="20"/>
    </row>
    <row r="223" spans="1:9" ht="15">
      <c r="A223" s="76" t="s">
        <v>261</v>
      </c>
      <c r="B223" s="72" t="s">
        <v>283</v>
      </c>
      <c r="C223" s="73">
        <v>1</v>
      </c>
      <c r="D223" s="74">
        <f t="shared" si="5"/>
        <v>44.8</v>
      </c>
      <c r="E223" s="75">
        <v>44.8</v>
      </c>
      <c r="F223" s="3" t="s">
        <v>582</v>
      </c>
      <c r="G223" s="19"/>
      <c r="H223" s="20"/>
      <c r="I223" s="20"/>
    </row>
    <row r="224" spans="1:9" ht="30">
      <c r="A224" s="76" t="s">
        <v>262</v>
      </c>
      <c r="B224" s="72" t="s">
        <v>285</v>
      </c>
      <c r="C224" s="73">
        <v>3</v>
      </c>
      <c r="D224" s="74">
        <f t="shared" si="5"/>
        <v>14.840000000000002</v>
      </c>
      <c r="E224" s="75">
        <v>44.52</v>
      </c>
      <c r="F224" s="3" t="s">
        <v>582</v>
      </c>
      <c r="G224" s="19"/>
      <c r="H224" s="20"/>
      <c r="I224" s="20"/>
    </row>
    <row r="225" spans="1:9" ht="15">
      <c r="A225" s="76" t="s">
        <v>263</v>
      </c>
      <c r="B225" s="72" t="s">
        <v>283</v>
      </c>
      <c r="C225" s="73">
        <v>3</v>
      </c>
      <c r="D225" s="74">
        <f t="shared" si="5"/>
        <v>59</v>
      </c>
      <c r="E225" s="75">
        <v>177</v>
      </c>
      <c r="F225" s="3" t="s">
        <v>582</v>
      </c>
      <c r="G225" s="19"/>
      <c r="H225" s="20"/>
      <c r="I225" s="20"/>
    </row>
    <row r="226" spans="1:9" ht="15">
      <c r="A226" s="76" t="s">
        <v>264</v>
      </c>
      <c r="B226" s="72" t="s">
        <v>284</v>
      </c>
      <c r="C226" s="73">
        <v>10</v>
      </c>
      <c r="D226" s="74">
        <f t="shared" si="5"/>
        <v>0.43099999999999994</v>
      </c>
      <c r="E226" s="75">
        <v>4.31</v>
      </c>
      <c r="F226" s="3" t="s">
        <v>582</v>
      </c>
      <c r="G226" s="19"/>
      <c r="H226" s="20"/>
      <c r="I226" s="20"/>
    </row>
    <row r="227" spans="1:9" ht="15">
      <c r="A227" s="76" t="s">
        <v>265</v>
      </c>
      <c r="B227" s="72" t="s">
        <v>283</v>
      </c>
      <c r="C227" s="73">
        <v>18</v>
      </c>
      <c r="D227" s="74">
        <f t="shared" si="5"/>
        <v>5.723333333333333</v>
      </c>
      <c r="E227" s="75">
        <v>103.02</v>
      </c>
      <c r="F227" s="3" t="s">
        <v>582</v>
      </c>
      <c r="G227" s="19"/>
      <c r="H227" s="20"/>
      <c r="I227" s="20"/>
    </row>
    <row r="228" spans="1:9" ht="15">
      <c r="A228" s="76" t="s">
        <v>266</v>
      </c>
      <c r="B228" s="72" t="s">
        <v>283</v>
      </c>
      <c r="C228" s="73">
        <v>17</v>
      </c>
      <c r="D228" s="74">
        <f t="shared" si="5"/>
        <v>10.93235294117647</v>
      </c>
      <c r="E228" s="75">
        <v>185.85</v>
      </c>
      <c r="F228" s="3" t="s">
        <v>582</v>
      </c>
      <c r="G228" s="19"/>
      <c r="H228" s="20"/>
      <c r="I228" s="20"/>
    </row>
    <row r="229" spans="1:9" ht="30">
      <c r="A229" s="76" t="s">
        <v>267</v>
      </c>
      <c r="B229" s="72" t="s">
        <v>285</v>
      </c>
      <c r="C229" s="73">
        <v>2</v>
      </c>
      <c r="D229" s="74">
        <f t="shared" si="5"/>
        <v>335</v>
      </c>
      <c r="E229" s="75">
        <v>670</v>
      </c>
      <c r="F229" s="3" t="s">
        <v>582</v>
      </c>
      <c r="G229" s="19"/>
      <c r="H229" s="20"/>
      <c r="I229" s="20"/>
    </row>
    <row r="230" spans="1:9" ht="15">
      <c r="A230" s="76" t="s">
        <v>268</v>
      </c>
      <c r="B230" s="72" t="s">
        <v>283</v>
      </c>
      <c r="C230" s="73">
        <v>38</v>
      </c>
      <c r="D230" s="74">
        <f t="shared" si="5"/>
        <v>11.038157894736841</v>
      </c>
      <c r="E230" s="75">
        <v>419.45</v>
      </c>
      <c r="F230" s="3" t="s">
        <v>582</v>
      </c>
      <c r="G230" s="19"/>
      <c r="H230" s="20"/>
      <c r="I230" s="20"/>
    </row>
    <row r="231" spans="1:9" ht="15">
      <c r="A231" s="76" t="s">
        <v>269</v>
      </c>
      <c r="B231" s="72" t="s">
        <v>284</v>
      </c>
      <c r="C231" s="73">
        <v>50</v>
      </c>
      <c r="D231" s="74">
        <f t="shared" si="5"/>
        <v>0.4</v>
      </c>
      <c r="E231" s="75">
        <v>20</v>
      </c>
      <c r="F231" s="3" t="s">
        <v>582</v>
      </c>
      <c r="G231" s="19"/>
      <c r="H231" s="20"/>
      <c r="I231" s="20"/>
    </row>
    <row r="232" spans="1:9" ht="15">
      <c r="A232" s="76" t="s">
        <v>270</v>
      </c>
      <c r="B232" s="72" t="s">
        <v>284</v>
      </c>
      <c r="C232" s="73">
        <v>10</v>
      </c>
      <c r="D232" s="74">
        <f t="shared" si="5"/>
        <v>0.615</v>
      </c>
      <c r="E232" s="75">
        <v>6.15</v>
      </c>
      <c r="F232" s="3" t="s">
        <v>582</v>
      </c>
      <c r="G232" s="19"/>
      <c r="H232" s="20"/>
      <c r="I232" s="20"/>
    </row>
    <row r="233" spans="1:9" ht="15">
      <c r="A233" s="76" t="s">
        <v>271</v>
      </c>
      <c r="B233" s="72" t="s">
        <v>283</v>
      </c>
      <c r="C233" s="73">
        <v>10</v>
      </c>
      <c r="D233" s="74">
        <f t="shared" si="5"/>
        <v>4.766</v>
      </c>
      <c r="E233" s="75">
        <v>47.66</v>
      </c>
      <c r="F233" s="3" t="s">
        <v>582</v>
      </c>
      <c r="G233" s="19"/>
      <c r="H233" s="20"/>
      <c r="I233" s="20"/>
    </row>
    <row r="234" spans="1:9" ht="15">
      <c r="A234" s="76" t="s">
        <v>274</v>
      </c>
      <c r="B234" s="72" t="s">
        <v>287</v>
      </c>
      <c r="C234" s="73">
        <v>14</v>
      </c>
      <c r="D234" s="74">
        <f t="shared" si="5"/>
        <v>3.15</v>
      </c>
      <c r="E234" s="75">
        <v>44.1</v>
      </c>
      <c r="F234" s="3" t="s">
        <v>582</v>
      </c>
      <c r="G234" s="19"/>
      <c r="H234" s="20"/>
      <c r="I234" s="20"/>
    </row>
    <row r="235" spans="1:9" ht="15">
      <c r="A235" s="76" t="s">
        <v>275</v>
      </c>
      <c r="B235" s="72" t="s">
        <v>287</v>
      </c>
      <c r="C235" s="73">
        <v>2</v>
      </c>
      <c r="D235" s="74">
        <f aca="true" t="shared" si="6" ref="D235:D242">E235/C235</f>
        <v>5.79</v>
      </c>
      <c r="E235" s="75">
        <v>11.58</v>
      </c>
      <c r="F235" s="3" t="s">
        <v>582</v>
      </c>
      <c r="G235" s="19"/>
      <c r="H235" s="20"/>
      <c r="I235" s="20"/>
    </row>
    <row r="236" spans="1:9" ht="15">
      <c r="A236" s="76" t="s">
        <v>276</v>
      </c>
      <c r="B236" s="72" t="s">
        <v>287</v>
      </c>
      <c r="C236" s="73">
        <v>72</v>
      </c>
      <c r="D236" s="74">
        <f t="shared" si="6"/>
        <v>2.680972222222222</v>
      </c>
      <c r="E236" s="75">
        <v>193.03</v>
      </c>
      <c r="F236" s="3" t="s">
        <v>582</v>
      </c>
      <c r="G236" s="19"/>
      <c r="H236" s="20"/>
      <c r="I236" s="20"/>
    </row>
    <row r="237" spans="1:9" ht="15">
      <c r="A237" s="76" t="s">
        <v>277</v>
      </c>
      <c r="B237" s="72" t="s">
        <v>283</v>
      </c>
      <c r="C237" s="73">
        <v>1</v>
      </c>
      <c r="D237" s="74">
        <f t="shared" si="6"/>
        <v>409</v>
      </c>
      <c r="E237" s="75">
        <v>409</v>
      </c>
      <c r="F237" s="3" t="s">
        <v>582</v>
      </c>
      <c r="G237" s="19"/>
      <c r="H237" s="20"/>
      <c r="I237" s="20"/>
    </row>
    <row r="238" spans="1:9" ht="15">
      <c r="A238" s="76" t="s">
        <v>278</v>
      </c>
      <c r="B238" s="72" t="s">
        <v>283</v>
      </c>
      <c r="C238" s="73">
        <v>1</v>
      </c>
      <c r="D238" s="74">
        <f t="shared" si="6"/>
        <v>88.08</v>
      </c>
      <c r="E238" s="75">
        <v>88.08</v>
      </c>
      <c r="F238" s="3" t="s">
        <v>582</v>
      </c>
      <c r="G238" s="19"/>
      <c r="H238" s="20"/>
      <c r="I238" s="20"/>
    </row>
    <row r="239" spans="1:9" ht="15">
      <c r="A239" s="76" t="s">
        <v>279</v>
      </c>
      <c r="B239" s="72" t="s">
        <v>283</v>
      </c>
      <c r="C239" s="73">
        <v>1</v>
      </c>
      <c r="D239" s="74">
        <f t="shared" si="6"/>
        <v>102.76</v>
      </c>
      <c r="E239" s="75">
        <v>102.76</v>
      </c>
      <c r="F239" s="3" t="s">
        <v>582</v>
      </c>
      <c r="G239" s="19"/>
      <c r="H239" s="20"/>
      <c r="I239" s="20"/>
    </row>
    <row r="240" spans="1:9" ht="30">
      <c r="A240" s="76" t="s">
        <v>280</v>
      </c>
      <c r="B240" s="72" t="s">
        <v>289</v>
      </c>
      <c r="C240" s="73">
        <v>2</v>
      </c>
      <c r="D240" s="74">
        <f t="shared" si="6"/>
        <v>288.175</v>
      </c>
      <c r="E240" s="75">
        <v>576.35</v>
      </c>
      <c r="F240" s="3" t="s">
        <v>582</v>
      </c>
      <c r="G240" s="19"/>
      <c r="H240" s="20"/>
      <c r="I240" s="20"/>
    </row>
    <row r="241" spans="1:9" ht="15">
      <c r="A241" s="76" t="s">
        <v>281</v>
      </c>
      <c r="B241" s="72" t="s">
        <v>287</v>
      </c>
      <c r="C241" s="73">
        <v>1</v>
      </c>
      <c r="D241" s="74">
        <f t="shared" si="6"/>
        <v>25</v>
      </c>
      <c r="E241" s="75">
        <v>25</v>
      </c>
      <c r="F241" s="3" t="s">
        <v>582</v>
      </c>
      <c r="G241" s="19"/>
      <c r="H241" s="20"/>
      <c r="I241" s="20"/>
    </row>
    <row r="242" spans="1:9" ht="15">
      <c r="A242" s="76" t="s">
        <v>282</v>
      </c>
      <c r="B242" s="72" t="s">
        <v>284</v>
      </c>
      <c r="C242" s="73">
        <v>30</v>
      </c>
      <c r="D242" s="74">
        <f t="shared" si="6"/>
        <v>0.26666666666666666</v>
      </c>
      <c r="E242" s="75">
        <v>8</v>
      </c>
      <c r="F242" s="3" t="s">
        <v>582</v>
      </c>
      <c r="G242" s="19"/>
      <c r="H242" s="20"/>
      <c r="I242" s="20"/>
    </row>
    <row r="243" spans="1:6" s="30" customFormat="1" ht="15.75">
      <c r="A243" s="27" t="s">
        <v>81</v>
      </c>
      <c r="B243" s="38"/>
      <c r="C243" s="38"/>
      <c r="D243" s="38"/>
      <c r="E243" s="28">
        <f>SUM(E51:E242)</f>
        <v>62930.94999999998</v>
      </c>
      <c r="F243" s="29"/>
    </row>
    <row r="244" spans="1:6" s="32" customFormat="1" ht="15">
      <c r="A244" s="86" t="s">
        <v>512</v>
      </c>
      <c r="B244" s="87"/>
      <c r="C244" s="87"/>
      <c r="D244" s="87"/>
      <c r="E244" s="87"/>
      <c r="F244" s="88"/>
    </row>
    <row r="245" spans="1:6" ht="15">
      <c r="A245" s="10" t="s">
        <v>9</v>
      </c>
      <c r="B245" s="16" t="s">
        <v>293</v>
      </c>
      <c r="C245" s="16">
        <v>300</v>
      </c>
      <c r="D245" s="16">
        <v>65</v>
      </c>
      <c r="E245" s="11">
        <f>C245*D245</f>
        <v>19500</v>
      </c>
      <c r="F245" s="3" t="s">
        <v>582</v>
      </c>
    </row>
    <row r="246" spans="1:6" ht="15">
      <c r="A246" s="10" t="s">
        <v>10</v>
      </c>
      <c r="B246" s="16" t="s">
        <v>293</v>
      </c>
      <c r="C246" s="16">
        <v>500</v>
      </c>
      <c r="D246" s="16">
        <v>55</v>
      </c>
      <c r="E246" s="11">
        <f aca="true" t="shared" si="7" ref="E246:E299">C246*D246</f>
        <v>27500</v>
      </c>
      <c r="F246" s="3" t="s">
        <v>582</v>
      </c>
    </row>
    <row r="247" spans="1:6" ht="15">
      <c r="A247" s="10" t="s">
        <v>11</v>
      </c>
      <c r="B247" s="16" t="s">
        <v>293</v>
      </c>
      <c r="C247" s="16">
        <v>700</v>
      </c>
      <c r="D247" s="16">
        <v>58</v>
      </c>
      <c r="E247" s="11">
        <f t="shared" si="7"/>
        <v>40600</v>
      </c>
      <c r="F247" s="3" t="s">
        <v>582</v>
      </c>
    </row>
    <row r="248" spans="1:6" ht="15">
      <c r="A248" s="10" t="s">
        <v>12</v>
      </c>
      <c r="B248" s="16" t="s">
        <v>293</v>
      </c>
      <c r="C248" s="16">
        <v>200</v>
      </c>
      <c r="D248" s="16">
        <v>100</v>
      </c>
      <c r="E248" s="11">
        <f t="shared" si="7"/>
        <v>20000</v>
      </c>
      <c r="F248" s="3" t="s">
        <v>582</v>
      </c>
    </row>
    <row r="249" spans="1:6" ht="15">
      <c r="A249" s="10" t="s">
        <v>13</v>
      </c>
      <c r="B249" s="16" t="s">
        <v>293</v>
      </c>
      <c r="C249" s="16">
        <v>6</v>
      </c>
      <c r="D249" s="16">
        <v>53</v>
      </c>
      <c r="E249" s="11">
        <f t="shared" si="7"/>
        <v>318</v>
      </c>
      <c r="F249" s="3" t="s">
        <v>582</v>
      </c>
    </row>
    <row r="250" spans="1:6" ht="15">
      <c r="A250" s="10" t="s">
        <v>14</v>
      </c>
      <c r="B250" s="16" t="s">
        <v>293</v>
      </c>
      <c r="C250" s="16">
        <v>200</v>
      </c>
      <c r="D250" s="16">
        <v>94</v>
      </c>
      <c r="E250" s="11">
        <f t="shared" si="7"/>
        <v>18800</v>
      </c>
      <c r="F250" s="3" t="s">
        <v>582</v>
      </c>
    </row>
    <row r="251" spans="1:6" ht="15">
      <c r="A251" s="10" t="s">
        <v>15</v>
      </c>
      <c r="B251" s="16" t="s">
        <v>293</v>
      </c>
      <c r="C251" s="16">
        <v>900</v>
      </c>
      <c r="D251" s="16">
        <v>48</v>
      </c>
      <c r="E251" s="11">
        <f t="shared" si="7"/>
        <v>43200</v>
      </c>
      <c r="F251" s="3" t="s">
        <v>582</v>
      </c>
    </row>
    <row r="252" spans="1:6" ht="15">
      <c r="A252" s="10" t="s">
        <v>16</v>
      </c>
      <c r="B252" s="16" t="s">
        <v>293</v>
      </c>
      <c r="C252" s="16">
        <v>40</v>
      </c>
      <c r="D252" s="16">
        <v>63</v>
      </c>
      <c r="E252" s="11">
        <f t="shared" si="7"/>
        <v>2520</v>
      </c>
      <c r="F252" s="3" t="s">
        <v>582</v>
      </c>
    </row>
    <row r="253" spans="1:6" ht="15">
      <c r="A253" s="10" t="s">
        <v>17</v>
      </c>
      <c r="B253" s="16" t="s">
        <v>293</v>
      </c>
      <c r="C253" s="16">
        <v>15</v>
      </c>
      <c r="D253" s="16">
        <v>190</v>
      </c>
      <c r="E253" s="11">
        <f t="shared" si="7"/>
        <v>2850</v>
      </c>
      <c r="F253" s="3" t="s">
        <v>582</v>
      </c>
    </row>
    <row r="254" spans="1:6" ht="15">
      <c r="A254" s="10" t="s">
        <v>18</v>
      </c>
      <c r="B254" s="16" t="s">
        <v>293</v>
      </c>
      <c r="C254" s="16">
        <v>50</v>
      </c>
      <c r="D254" s="16">
        <v>148</v>
      </c>
      <c r="E254" s="11">
        <f t="shared" si="7"/>
        <v>7400</v>
      </c>
      <c r="F254" s="3" t="s">
        <v>582</v>
      </c>
    </row>
    <row r="255" spans="1:6" ht="15">
      <c r="A255" s="10" t="s">
        <v>19</v>
      </c>
      <c r="B255" s="16" t="s">
        <v>293</v>
      </c>
      <c r="C255" s="16">
        <v>1500</v>
      </c>
      <c r="D255" s="16">
        <v>13.5</v>
      </c>
      <c r="E255" s="11">
        <f t="shared" si="7"/>
        <v>20250</v>
      </c>
      <c r="F255" s="3" t="s">
        <v>582</v>
      </c>
    </row>
    <row r="256" spans="1:6" ht="15">
      <c r="A256" s="10" t="s">
        <v>20</v>
      </c>
      <c r="B256" s="16" t="s">
        <v>293</v>
      </c>
      <c r="C256" s="16">
        <v>3000</v>
      </c>
      <c r="D256" s="16">
        <v>20</v>
      </c>
      <c r="E256" s="11">
        <f t="shared" si="7"/>
        <v>60000</v>
      </c>
      <c r="F256" s="3" t="s">
        <v>582</v>
      </c>
    </row>
    <row r="257" spans="1:6" ht="15">
      <c r="A257" s="10" t="s">
        <v>21</v>
      </c>
      <c r="B257" s="16" t="s">
        <v>293</v>
      </c>
      <c r="C257" s="16">
        <v>200</v>
      </c>
      <c r="D257" s="16">
        <v>50</v>
      </c>
      <c r="E257" s="11">
        <f t="shared" si="7"/>
        <v>10000</v>
      </c>
      <c r="F257" s="3" t="s">
        <v>582</v>
      </c>
    </row>
    <row r="258" spans="1:6" ht="15">
      <c r="A258" s="10" t="s">
        <v>22</v>
      </c>
      <c r="B258" s="16" t="s">
        <v>293</v>
      </c>
      <c r="C258" s="16">
        <v>300</v>
      </c>
      <c r="D258" s="16">
        <v>230</v>
      </c>
      <c r="E258" s="11">
        <f t="shared" si="7"/>
        <v>69000</v>
      </c>
      <c r="F258" s="3" t="s">
        <v>582</v>
      </c>
    </row>
    <row r="259" spans="1:6" ht="15">
      <c r="A259" s="10" t="s">
        <v>23</v>
      </c>
      <c r="B259" s="16" t="s">
        <v>293</v>
      </c>
      <c r="C259" s="16">
        <v>80</v>
      </c>
      <c r="D259" s="16">
        <v>150</v>
      </c>
      <c r="E259" s="11">
        <f t="shared" si="7"/>
        <v>12000</v>
      </c>
      <c r="F259" s="3" t="s">
        <v>582</v>
      </c>
    </row>
    <row r="260" spans="1:6" ht="15">
      <c r="A260" s="10" t="s">
        <v>24</v>
      </c>
      <c r="B260" s="16" t="s">
        <v>293</v>
      </c>
      <c r="C260" s="16">
        <v>100</v>
      </c>
      <c r="D260" s="16">
        <v>45</v>
      </c>
      <c r="E260" s="11">
        <f t="shared" si="7"/>
        <v>4500</v>
      </c>
      <c r="F260" s="3" t="s">
        <v>582</v>
      </c>
    </row>
    <row r="261" spans="1:6" ht="15">
      <c r="A261" s="10" t="s">
        <v>25</v>
      </c>
      <c r="B261" s="16" t="s">
        <v>293</v>
      </c>
      <c r="C261" s="16">
        <v>100</v>
      </c>
      <c r="D261" s="16">
        <v>37</v>
      </c>
      <c r="E261" s="11">
        <f t="shared" si="7"/>
        <v>3700</v>
      </c>
      <c r="F261" s="3" t="s">
        <v>582</v>
      </c>
    </row>
    <row r="262" spans="1:6" ht="15">
      <c r="A262" s="10" t="s">
        <v>26</v>
      </c>
      <c r="B262" s="16" t="s">
        <v>293</v>
      </c>
      <c r="C262" s="16">
        <v>100</v>
      </c>
      <c r="D262" s="16">
        <v>19</v>
      </c>
      <c r="E262" s="11">
        <f t="shared" si="7"/>
        <v>1900</v>
      </c>
      <c r="F262" s="3" t="s">
        <v>582</v>
      </c>
    </row>
    <row r="263" spans="1:6" ht="15">
      <c r="A263" s="10" t="s">
        <v>66</v>
      </c>
      <c r="B263" s="16" t="s">
        <v>293</v>
      </c>
      <c r="C263" s="16">
        <v>100</v>
      </c>
      <c r="D263" s="16">
        <v>25</v>
      </c>
      <c r="E263" s="11">
        <f t="shared" si="7"/>
        <v>2500</v>
      </c>
      <c r="F263" s="3" t="s">
        <v>582</v>
      </c>
    </row>
    <row r="264" spans="1:6" ht="15">
      <c r="A264" s="10" t="s">
        <v>27</v>
      </c>
      <c r="B264" s="16" t="s">
        <v>293</v>
      </c>
      <c r="C264" s="16">
        <v>200</v>
      </c>
      <c r="D264" s="16">
        <v>26</v>
      </c>
      <c r="E264" s="11">
        <f t="shared" si="7"/>
        <v>5200</v>
      </c>
      <c r="F264" s="3" t="s">
        <v>582</v>
      </c>
    </row>
    <row r="265" spans="1:6" ht="15">
      <c r="A265" s="10" t="s">
        <v>28</v>
      </c>
      <c r="B265" s="16" t="s">
        <v>293</v>
      </c>
      <c r="C265" s="16">
        <v>1000</v>
      </c>
      <c r="D265" s="16">
        <v>15</v>
      </c>
      <c r="E265" s="11">
        <f t="shared" si="7"/>
        <v>15000</v>
      </c>
      <c r="F265" s="3" t="s">
        <v>582</v>
      </c>
    </row>
    <row r="266" spans="1:6" ht="15">
      <c r="A266" s="10" t="s">
        <v>29</v>
      </c>
      <c r="B266" s="16" t="s">
        <v>293</v>
      </c>
      <c r="C266" s="16">
        <v>81</v>
      </c>
      <c r="D266" s="16">
        <v>30</v>
      </c>
      <c r="E266" s="11">
        <f t="shared" si="7"/>
        <v>2430</v>
      </c>
      <c r="F266" s="3" t="s">
        <v>582</v>
      </c>
    </row>
    <row r="267" spans="1:6" ht="15">
      <c r="A267" s="10" t="s">
        <v>30</v>
      </c>
      <c r="B267" s="16" t="s">
        <v>293</v>
      </c>
      <c r="C267" s="16">
        <v>222</v>
      </c>
      <c r="D267" s="16">
        <v>50</v>
      </c>
      <c r="E267" s="11">
        <f t="shared" si="7"/>
        <v>11100</v>
      </c>
      <c r="F267" s="3" t="s">
        <v>582</v>
      </c>
    </row>
    <row r="268" spans="1:6" ht="15">
      <c r="A268" s="10" t="s">
        <v>31</v>
      </c>
      <c r="B268" s="16" t="s">
        <v>293</v>
      </c>
      <c r="C268" s="16">
        <v>20</v>
      </c>
      <c r="D268" s="16">
        <v>65</v>
      </c>
      <c r="E268" s="11">
        <f t="shared" si="7"/>
        <v>1300</v>
      </c>
      <c r="F268" s="3" t="s">
        <v>582</v>
      </c>
    </row>
    <row r="269" spans="1:6" ht="15">
      <c r="A269" s="10" t="s">
        <v>32</v>
      </c>
      <c r="B269" s="16" t="s">
        <v>293</v>
      </c>
      <c r="C269" s="16">
        <v>300</v>
      </c>
      <c r="D269" s="16">
        <v>130</v>
      </c>
      <c r="E269" s="11">
        <f t="shared" si="7"/>
        <v>39000</v>
      </c>
      <c r="F269" s="3" t="s">
        <v>582</v>
      </c>
    </row>
    <row r="270" spans="1:6" ht="15">
      <c r="A270" s="10" t="s">
        <v>33</v>
      </c>
      <c r="B270" s="16" t="s">
        <v>308</v>
      </c>
      <c r="C270" s="16">
        <v>1000</v>
      </c>
      <c r="D270" s="16">
        <v>51</v>
      </c>
      <c r="E270" s="11">
        <f t="shared" si="7"/>
        <v>51000</v>
      </c>
      <c r="F270" s="3" t="s">
        <v>582</v>
      </c>
    </row>
    <row r="271" spans="1:6" ht="15">
      <c r="A271" s="10" t="s">
        <v>34</v>
      </c>
      <c r="B271" s="16" t="s">
        <v>293</v>
      </c>
      <c r="C271" s="16">
        <v>80</v>
      </c>
      <c r="D271" s="16">
        <v>115</v>
      </c>
      <c r="E271" s="11">
        <f t="shared" si="7"/>
        <v>9200</v>
      </c>
      <c r="F271" s="3" t="s">
        <v>582</v>
      </c>
    </row>
    <row r="272" spans="1:6" ht="15">
      <c r="A272" s="10" t="s">
        <v>35</v>
      </c>
      <c r="B272" s="16" t="s">
        <v>293</v>
      </c>
      <c r="C272" s="16">
        <v>100</v>
      </c>
      <c r="D272" s="16">
        <v>92</v>
      </c>
      <c r="E272" s="11">
        <f t="shared" si="7"/>
        <v>9200</v>
      </c>
      <c r="F272" s="3" t="s">
        <v>582</v>
      </c>
    </row>
    <row r="273" spans="1:6" ht="15">
      <c r="A273" s="10" t="s">
        <v>36</v>
      </c>
      <c r="B273" s="16" t="s">
        <v>293</v>
      </c>
      <c r="C273" s="16">
        <v>1000</v>
      </c>
      <c r="D273" s="16">
        <v>25</v>
      </c>
      <c r="E273" s="11">
        <f t="shared" si="7"/>
        <v>25000</v>
      </c>
      <c r="F273" s="3" t="s">
        <v>582</v>
      </c>
    </row>
    <row r="274" spans="1:6" ht="15">
      <c r="A274" s="10" t="s">
        <v>37</v>
      </c>
      <c r="B274" s="16" t="s">
        <v>293</v>
      </c>
      <c r="C274" s="16">
        <v>120</v>
      </c>
      <c r="D274" s="16">
        <v>68</v>
      </c>
      <c r="E274" s="11">
        <f t="shared" si="7"/>
        <v>8160</v>
      </c>
      <c r="F274" s="3" t="s">
        <v>582</v>
      </c>
    </row>
    <row r="275" spans="1:6" ht="15">
      <c r="A275" s="10" t="s">
        <v>38</v>
      </c>
      <c r="B275" s="16" t="s">
        <v>293</v>
      </c>
      <c r="C275" s="16">
        <v>500</v>
      </c>
      <c r="D275" s="16">
        <v>15</v>
      </c>
      <c r="E275" s="11">
        <f t="shared" si="7"/>
        <v>7500</v>
      </c>
      <c r="F275" s="3" t="s">
        <v>582</v>
      </c>
    </row>
    <row r="276" spans="1:6" ht="15">
      <c r="A276" s="10" t="s">
        <v>39</v>
      </c>
      <c r="B276" s="16" t="s">
        <v>293</v>
      </c>
      <c r="C276" s="16">
        <v>1000</v>
      </c>
      <c r="D276" s="16">
        <v>225</v>
      </c>
      <c r="E276" s="11">
        <f t="shared" si="7"/>
        <v>225000</v>
      </c>
      <c r="F276" s="3" t="s">
        <v>582</v>
      </c>
    </row>
    <row r="277" spans="1:6" ht="15">
      <c r="A277" s="10" t="s">
        <v>40</v>
      </c>
      <c r="B277" s="16" t="s">
        <v>293</v>
      </c>
      <c r="C277" s="16">
        <v>500</v>
      </c>
      <c r="D277" s="16">
        <v>100</v>
      </c>
      <c r="E277" s="11">
        <f t="shared" si="7"/>
        <v>50000</v>
      </c>
      <c r="F277" s="3" t="s">
        <v>582</v>
      </c>
    </row>
    <row r="278" spans="1:6" ht="15">
      <c r="A278" s="10" t="s">
        <v>41</v>
      </c>
      <c r="B278" s="16" t="s">
        <v>293</v>
      </c>
      <c r="C278" s="16">
        <v>80</v>
      </c>
      <c r="D278" s="16">
        <v>105</v>
      </c>
      <c r="E278" s="11">
        <f t="shared" si="7"/>
        <v>8400</v>
      </c>
      <c r="F278" s="3" t="s">
        <v>582</v>
      </c>
    </row>
    <row r="279" spans="1:6" ht="15">
      <c r="A279" s="10" t="s">
        <v>42</v>
      </c>
      <c r="B279" s="16" t="s">
        <v>293</v>
      </c>
      <c r="C279" s="16">
        <v>60</v>
      </c>
      <c r="D279" s="16">
        <v>111</v>
      </c>
      <c r="E279" s="11">
        <f t="shared" si="7"/>
        <v>6660</v>
      </c>
      <c r="F279" s="3" t="s">
        <v>582</v>
      </c>
    </row>
    <row r="280" spans="1:6" ht="15">
      <c r="A280" s="10" t="s">
        <v>43</v>
      </c>
      <c r="B280" s="16" t="s">
        <v>293</v>
      </c>
      <c r="C280" s="16">
        <v>300</v>
      </c>
      <c r="D280" s="16">
        <v>90</v>
      </c>
      <c r="E280" s="11">
        <f t="shared" si="7"/>
        <v>27000</v>
      </c>
      <c r="F280" s="3" t="s">
        <v>582</v>
      </c>
    </row>
    <row r="281" spans="1:6" ht="15">
      <c r="A281" s="10" t="s">
        <v>44</v>
      </c>
      <c r="B281" s="16" t="s">
        <v>293</v>
      </c>
      <c r="C281" s="16">
        <v>80</v>
      </c>
      <c r="D281" s="16">
        <v>73</v>
      </c>
      <c r="E281" s="11">
        <f t="shared" si="7"/>
        <v>5840</v>
      </c>
      <c r="F281" s="3" t="s">
        <v>582</v>
      </c>
    </row>
    <row r="282" spans="1:6" ht="15">
      <c r="A282" s="10" t="s">
        <v>45</v>
      </c>
      <c r="B282" s="16" t="s">
        <v>293</v>
      </c>
      <c r="C282" s="16">
        <v>100</v>
      </c>
      <c r="D282" s="16">
        <v>28</v>
      </c>
      <c r="E282" s="11">
        <f t="shared" si="7"/>
        <v>2800</v>
      </c>
      <c r="F282" s="3" t="s">
        <v>582</v>
      </c>
    </row>
    <row r="283" spans="1:6" ht="15">
      <c r="A283" s="10" t="s">
        <v>46</v>
      </c>
      <c r="B283" s="16" t="s">
        <v>293</v>
      </c>
      <c r="C283" s="16">
        <v>1000</v>
      </c>
      <c r="D283" s="16">
        <v>73</v>
      </c>
      <c r="E283" s="11">
        <f t="shared" si="7"/>
        <v>73000</v>
      </c>
      <c r="F283" s="3" t="s">
        <v>582</v>
      </c>
    </row>
    <row r="284" spans="1:6" ht="15">
      <c r="A284" s="10" t="s">
        <v>47</v>
      </c>
      <c r="B284" s="16" t="s">
        <v>293</v>
      </c>
      <c r="C284" s="16">
        <v>50</v>
      </c>
      <c r="D284" s="16">
        <v>50</v>
      </c>
      <c r="E284" s="11">
        <f t="shared" si="7"/>
        <v>2500</v>
      </c>
      <c r="F284" s="3" t="s">
        <v>582</v>
      </c>
    </row>
    <row r="285" spans="1:6" ht="15">
      <c r="A285" s="10" t="s">
        <v>48</v>
      </c>
      <c r="B285" s="16" t="s">
        <v>293</v>
      </c>
      <c r="C285" s="16">
        <v>800</v>
      </c>
      <c r="D285" s="16">
        <v>35</v>
      </c>
      <c r="E285" s="11">
        <f t="shared" si="7"/>
        <v>28000</v>
      </c>
      <c r="F285" s="3" t="s">
        <v>582</v>
      </c>
    </row>
    <row r="286" spans="1:6" ht="15">
      <c r="A286" s="10" t="s">
        <v>49</v>
      </c>
      <c r="B286" s="16" t="s">
        <v>293</v>
      </c>
      <c r="C286" s="16">
        <v>500</v>
      </c>
      <c r="D286" s="16">
        <v>22</v>
      </c>
      <c r="E286" s="11">
        <f t="shared" si="7"/>
        <v>11000</v>
      </c>
      <c r="F286" s="3" t="s">
        <v>582</v>
      </c>
    </row>
    <row r="287" spans="1:6" ht="15">
      <c r="A287" s="10" t="s">
        <v>63</v>
      </c>
      <c r="B287" s="16" t="s">
        <v>293</v>
      </c>
      <c r="C287" s="16">
        <v>80</v>
      </c>
      <c r="D287" s="16">
        <v>100</v>
      </c>
      <c r="E287" s="11">
        <f t="shared" si="7"/>
        <v>8000</v>
      </c>
      <c r="F287" s="3" t="s">
        <v>582</v>
      </c>
    </row>
    <row r="288" spans="1:6" ht="15">
      <c r="A288" s="10" t="s">
        <v>50</v>
      </c>
      <c r="B288" s="16" t="s">
        <v>293</v>
      </c>
      <c r="C288" s="16">
        <v>200</v>
      </c>
      <c r="D288" s="16">
        <v>54</v>
      </c>
      <c r="E288" s="11">
        <f t="shared" si="7"/>
        <v>10800</v>
      </c>
      <c r="F288" s="3" t="s">
        <v>582</v>
      </c>
    </row>
    <row r="289" spans="1:6" ht="15">
      <c r="A289" s="10" t="s">
        <v>51</v>
      </c>
      <c r="B289" s="16" t="s">
        <v>293</v>
      </c>
      <c r="C289" s="16">
        <v>2500</v>
      </c>
      <c r="D289" s="16">
        <v>45</v>
      </c>
      <c r="E289" s="11">
        <f t="shared" si="7"/>
        <v>112500</v>
      </c>
      <c r="F289" s="3" t="s">
        <v>582</v>
      </c>
    </row>
    <row r="290" spans="1:6" ht="15">
      <c r="A290" s="10" t="s">
        <v>52</v>
      </c>
      <c r="B290" s="16" t="s">
        <v>293</v>
      </c>
      <c r="C290" s="16">
        <v>200</v>
      </c>
      <c r="D290" s="16">
        <v>80</v>
      </c>
      <c r="E290" s="11">
        <f t="shared" si="7"/>
        <v>16000</v>
      </c>
      <c r="F290" s="3" t="s">
        <v>582</v>
      </c>
    </row>
    <row r="291" spans="1:6" ht="15">
      <c r="A291" s="10" t="s">
        <v>53</v>
      </c>
      <c r="B291" s="16" t="s">
        <v>293</v>
      </c>
      <c r="C291" s="16">
        <v>160</v>
      </c>
      <c r="D291" s="16">
        <v>230</v>
      </c>
      <c r="E291" s="11">
        <f t="shared" si="7"/>
        <v>36800</v>
      </c>
      <c r="F291" s="3" t="s">
        <v>582</v>
      </c>
    </row>
    <row r="292" spans="1:6" ht="15">
      <c r="A292" s="10" t="s">
        <v>54</v>
      </c>
      <c r="B292" s="16" t="s">
        <v>293</v>
      </c>
      <c r="C292" s="16">
        <v>500</v>
      </c>
      <c r="D292" s="16">
        <v>215</v>
      </c>
      <c r="E292" s="11">
        <f t="shared" si="7"/>
        <v>107500</v>
      </c>
      <c r="F292" s="3" t="s">
        <v>582</v>
      </c>
    </row>
    <row r="293" spans="1:6" ht="15">
      <c r="A293" s="10" t="s">
        <v>55</v>
      </c>
      <c r="B293" s="16" t="s">
        <v>293</v>
      </c>
      <c r="C293" s="16">
        <v>50</v>
      </c>
      <c r="D293" s="16">
        <v>83</v>
      </c>
      <c r="E293" s="11">
        <f t="shared" si="7"/>
        <v>4150</v>
      </c>
      <c r="F293" s="3" t="s">
        <v>582</v>
      </c>
    </row>
    <row r="294" spans="1:6" ht="15">
      <c r="A294" s="10" t="s">
        <v>56</v>
      </c>
      <c r="B294" s="16" t="s">
        <v>293</v>
      </c>
      <c r="C294" s="16">
        <v>200</v>
      </c>
      <c r="D294" s="16">
        <v>160</v>
      </c>
      <c r="E294" s="11">
        <f t="shared" si="7"/>
        <v>32000</v>
      </c>
      <c r="F294" s="3" t="s">
        <v>582</v>
      </c>
    </row>
    <row r="295" spans="1:6" ht="15">
      <c r="A295" s="10" t="s">
        <v>57</v>
      </c>
      <c r="B295" s="16" t="s">
        <v>293</v>
      </c>
      <c r="C295" s="16">
        <v>200</v>
      </c>
      <c r="D295" s="16">
        <v>190</v>
      </c>
      <c r="E295" s="11">
        <f t="shared" si="7"/>
        <v>38000</v>
      </c>
      <c r="F295" s="3" t="s">
        <v>582</v>
      </c>
    </row>
    <row r="296" spans="1:6" ht="15">
      <c r="A296" s="10" t="s">
        <v>58</v>
      </c>
      <c r="B296" s="16" t="s">
        <v>293</v>
      </c>
      <c r="C296" s="16">
        <v>3000</v>
      </c>
      <c r="D296" s="16">
        <v>36</v>
      </c>
      <c r="E296" s="11">
        <f t="shared" si="7"/>
        <v>108000</v>
      </c>
      <c r="F296" s="3" t="s">
        <v>582</v>
      </c>
    </row>
    <row r="297" spans="1:6" ht="15">
      <c r="A297" s="10" t="s">
        <v>59</v>
      </c>
      <c r="B297" s="16" t="s">
        <v>293</v>
      </c>
      <c r="C297" s="16">
        <v>10</v>
      </c>
      <c r="D297" s="16">
        <v>145</v>
      </c>
      <c r="E297" s="11">
        <f t="shared" si="7"/>
        <v>1450</v>
      </c>
      <c r="F297" s="3" t="s">
        <v>582</v>
      </c>
    </row>
    <row r="298" spans="1:6" ht="15">
      <c r="A298" s="10" t="s">
        <v>60</v>
      </c>
      <c r="B298" s="16" t="s">
        <v>293</v>
      </c>
      <c r="C298" s="16">
        <v>900</v>
      </c>
      <c r="D298" s="16">
        <v>58</v>
      </c>
      <c r="E298" s="11">
        <f t="shared" si="7"/>
        <v>52200</v>
      </c>
      <c r="F298" s="3" t="s">
        <v>582</v>
      </c>
    </row>
    <row r="299" spans="1:6" ht="15">
      <c r="A299" s="10" t="s">
        <v>61</v>
      </c>
      <c r="B299" s="16" t="s">
        <v>287</v>
      </c>
      <c r="C299" s="16">
        <v>6000</v>
      </c>
      <c r="D299" s="16">
        <v>5</v>
      </c>
      <c r="E299" s="11">
        <f t="shared" si="7"/>
        <v>30000</v>
      </c>
      <c r="F299" s="3" t="s">
        <v>582</v>
      </c>
    </row>
    <row r="300" spans="1:6" s="8" customFormat="1" ht="15.75">
      <c r="A300" s="12" t="s">
        <v>81</v>
      </c>
      <c r="B300" s="36"/>
      <c r="C300" s="36"/>
      <c r="D300" s="36"/>
      <c r="E300" s="13">
        <f>SUM(E245:E299)</f>
        <v>1548228</v>
      </c>
      <c r="F300" s="3"/>
    </row>
    <row r="301" spans="1:6" ht="15">
      <c r="A301" s="86" t="s">
        <v>513</v>
      </c>
      <c r="B301" s="87"/>
      <c r="C301" s="87"/>
      <c r="D301" s="87"/>
      <c r="E301" s="87"/>
      <c r="F301" s="88"/>
    </row>
    <row r="302" spans="1:6" ht="30">
      <c r="A302" s="10" t="s">
        <v>490</v>
      </c>
      <c r="B302" s="16" t="s">
        <v>292</v>
      </c>
      <c r="C302" s="16">
        <v>60</v>
      </c>
      <c r="D302" s="16">
        <v>72</v>
      </c>
      <c r="E302" s="11">
        <f aca="true" t="shared" si="8" ref="E302:E307">C302*D302</f>
        <v>4320</v>
      </c>
      <c r="F302" s="2" t="s">
        <v>588</v>
      </c>
    </row>
    <row r="303" spans="1:6" ht="30">
      <c r="A303" s="10" t="s">
        <v>491</v>
      </c>
      <c r="B303" s="16" t="s">
        <v>292</v>
      </c>
      <c r="C303" s="16">
        <v>132</v>
      </c>
      <c r="D303" s="16">
        <v>1.5</v>
      </c>
      <c r="E303" s="11">
        <f t="shared" si="8"/>
        <v>198</v>
      </c>
      <c r="F303" s="2" t="s">
        <v>588</v>
      </c>
    </row>
    <row r="304" spans="1:6" ht="30">
      <c r="A304" s="10" t="s">
        <v>492</v>
      </c>
      <c r="B304" s="16" t="s">
        <v>287</v>
      </c>
      <c r="C304" s="16">
        <v>6</v>
      </c>
      <c r="D304" s="16">
        <v>2000</v>
      </c>
      <c r="E304" s="11">
        <f t="shared" si="8"/>
        <v>12000</v>
      </c>
      <c r="F304" s="2" t="s">
        <v>588</v>
      </c>
    </row>
    <row r="305" spans="1:6" ht="30">
      <c r="A305" s="10" t="s">
        <v>493</v>
      </c>
      <c r="B305" s="16" t="s">
        <v>287</v>
      </c>
      <c r="C305" s="16">
        <v>10</v>
      </c>
      <c r="D305" s="16">
        <v>8.2</v>
      </c>
      <c r="E305" s="11">
        <f t="shared" si="8"/>
        <v>82</v>
      </c>
      <c r="F305" s="2" t="s">
        <v>588</v>
      </c>
    </row>
    <row r="306" spans="1:6" ht="30">
      <c r="A306" s="10" t="s">
        <v>494</v>
      </c>
      <c r="B306" s="16" t="s">
        <v>287</v>
      </c>
      <c r="C306" s="16">
        <v>80</v>
      </c>
      <c r="D306" s="16">
        <v>30</v>
      </c>
      <c r="E306" s="11">
        <f t="shared" si="8"/>
        <v>2400</v>
      </c>
      <c r="F306" s="2" t="s">
        <v>588</v>
      </c>
    </row>
    <row r="307" spans="1:6" ht="30">
      <c r="A307" s="10" t="s">
        <v>495</v>
      </c>
      <c r="B307" s="16" t="s">
        <v>287</v>
      </c>
      <c r="C307" s="16">
        <v>50</v>
      </c>
      <c r="D307" s="16">
        <v>20</v>
      </c>
      <c r="E307" s="11">
        <f t="shared" si="8"/>
        <v>1000</v>
      </c>
      <c r="F307" s="2" t="s">
        <v>588</v>
      </c>
    </row>
    <row r="308" spans="1:6" s="30" customFormat="1" ht="15.75">
      <c r="A308" s="27" t="s">
        <v>81</v>
      </c>
      <c r="B308" s="38"/>
      <c r="C308" s="38"/>
      <c r="D308" s="38"/>
      <c r="E308" s="28">
        <f>SUM(E302:E307)</f>
        <v>20000</v>
      </c>
      <c r="F308" s="29"/>
    </row>
    <row r="309" spans="1:6" ht="15">
      <c r="A309" s="86" t="s">
        <v>515</v>
      </c>
      <c r="B309" s="87"/>
      <c r="C309" s="87"/>
      <c r="D309" s="87"/>
      <c r="E309" s="87"/>
      <c r="F309" s="88"/>
    </row>
    <row r="310" spans="1:6" ht="15">
      <c r="A310" s="67" t="s">
        <v>531</v>
      </c>
      <c r="B310" s="68" t="s">
        <v>287</v>
      </c>
      <c r="C310" s="69">
        <v>9</v>
      </c>
      <c r="D310" s="81">
        <f>E310/C310</f>
        <v>10</v>
      </c>
      <c r="E310" s="70">
        <v>90</v>
      </c>
      <c r="F310" s="3" t="s">
        <v>582</v>
      </c>
    </row>
    <row r="311" spans="1:6" ht="15">
      <c r="A311" s="67" t="s">
        <v>309</v>
      </c>
      <c r="B311" s="68" t="s">
        <v>287</v>
      </c>
      <c r="C311" s="69">
        <v>120</v>
      </c>
      <c r="D311" s="81">
        <f aca="true" t="shared" si="9" ref="D311:D374">E311/C311</f>
        <v>24.016000000000002</v>
      </c>
      <c r="E311" s="70">
        <v>2881.92</v>
      </c>
      <c r="F311" s="3" t="s">
        <v>582</v>
      </c>
    </row>
    <row r="312" spans="1:6" ht="15">
      <c r="A312" s="67" t="s">
        <v>532</v>
      </c>
      <c r="B312" s="68" t="s">
        <v>287</v>
      </c>
      <c r="C312" s="69">
        <v>2</v>
      </c>
      <c r="D312" s="81">
        <f t="shared" si="9"/>
        <v>24.3</v>
      </c>
      <c r="E312" s="70">
        <v>48.6</v>
      </c>
      <c r="F312" s="3" t="s">
        <v>582</v>
      </c>
    </row>
    <row r="313" spans="1:6" ht="15">
      <c r="A313" s="67" t="s">
        <v>310</v>
      </c>
      <c r="B313" s="68" t="s">
        <v>308</v>
      </c>
      <c r="C313" s="69">
        <v>0.35</v>
      </c>
      <c r="D313" s="81">
        <f t="shared" si="9"/>
        <v>225.28571428571428</v>
      </c>
      <c r="E313" s="70">
        <v>78.85</v>
      </c>
      <c r="F313" s="3" t="s">
        <v>582</v>
      </c>
    </row>
    <row r="314" spans="1:6" ht="15">
      <c r="A314" s="67" t="s">
        <v>311</v>
      </c>
      <c r="B314" s="68" t="s">
        <v>287</v>
      </c>
      <c r="C314" s="69">
        <v>34</v>
      </c>
      <c r="D314" s="81">
        <f t="shared" si="9"/>
        <v>16.123529411764707</v>
      </c>
      <c r="E314" s="70">
        <v>548.2</v>
      </c>
      <c r="F314" s="3" t="s">
        <v>582</v>
      </c>
    </row>
    <row r="315" spans="1:6" ht="15">
      <c r="A315" s="67" t="s">
        <v>312</v>
      </c>
      <c r="B315" s="68" t="s">
        <v>308</v>
      </c>
      <c r="C315" s="69">
        <v>80.4</v>
      </c>
      <c r="D315" s="81">
        <f t="shared" si="9"/>
        <v>32.41803482587064</v>
      </c>
      <c r="E315" s="70">
        <v>2606.41</v>
      </c>
      <c r="F315" s="3" t="s">
        <v>582</v>
      </c>
    </row>
    <row r="316" spans="1:6" ht="15">
      <c r="A316" s="67" t="s">
        <v>313</v>
      </c>
      <c r="B316" s="68" t="s">
        <v>283</v>
      </c>
      <c r="C316" s="69">
        <v>5</v>
      </c>
      <c r="D316" s="81">
        <f t="shared" si="9"/>
        <v>45</v>
      </c>
      <c r="E316" s="70">
        <v>225</v>
      </c>
      <c r="F316" s="3" t="s">
        <v>582</v>
      </c>
    </row>
    <row r="317" spans="1:6" ht="15">
      <c r="A317" s="67" t="s">
        <v>313</v>
      </c>
      <c r="B317" s="68" t="s">
        <v>283</v>
      </c>
      <c r="C317" s="69">
        <v>10</v>
      </c>
      <c r="D317" s="81">
        <f t="shared" si="9"/>
        <v>109.25</v>
      </c>
      <c r="E317" s="70">
        <v>1092.5</v>
      </c>
      <c r="F317" s="3" t="s">
        <v>582</v>
      </c>
    </row>
    <row r="318" spans="1:6" ht="15">
      <c r="A318" s="67" t="s">
        <v>314</v>
      </c>
      <c r="B318" s="68" t="s">
        <v>287</v>
      </c>
      <c r="C318" s="69">
        <v>4</v>
      </c>
      <c r="D318" s="81">
        <f t="shared" si="9"/>
        <v>26</v>
      </c>
      <c r="E318" s="70">
        <v>104</v>
      </c>
      <c r="F318" s="3" t="s">
        <v>582</v>
      </c>
    </row>
    <row r="319" spans="1:6" ht="15">
      <c r="A319" s="67" t="s">
        <v>315</v>
      </c>
      <c r="B319" s="68" t="s">
        <v>283</v>
      </c>
      <c r="C319" s="69">
        <v>100</v>
      </c>
      <c r="D319" s="81">
        <v>150</v>
      </c>
      <c r="E319" s="70">
        <f>C319*D319</f>
        <v>15000</v>
      </c>
      <c r="F319" s="3" t="s">
        <v>582</v>
      </c>
    </row>
    <row r="320" spans="1:6" ht="15">
      <c r="A320" s="67" t="s">
        <v>316</v>
      </c>
      <c r="B320" s="68" t="s">
        <v>287</v>
      </c>
      <c r="C320" s="69">
        <v>15</v>
      </c>
      <c r="D320" s="81">
        <f t="shared" si="9"/>
        <v>11.5</v>
      </c>
      <c r="E320" s="70">
        <v>172.5</v>
      </c>
      <c r="F320" s="3" t="s">
        <v>582</v>
      </c>
    </row>
    <row r="321" spans="1:6" ht="15">
      <c r="A321" s="67" t="s">
        <v>317</v>
      </c>
      <c r="B321" s="68" t="s">
        <v>287</v>
      </c>
      <c r="C321" s="69">
        <v>616</v>
      </c>
      <c r="D321" s="81">
        <f t="shared" si="9"/>
        <v>9.520340909090908</v>
      </c>
      <c r="E321" s="70">
        <v>5864.53</v>
      </c>
      <c r="F321" s="3" t="s">
        <v>582</v>
      </c>
    </row>
    <row r="322" spans="1:6" ht="15">
      <c r="A322" s="67" t="s">
        <v>318</v>
      </c>
      <c r="B322" s="68" t="s">
        <v>283</v>
      </c>
      <c r="C322" s="69">
        <v>81</v>
      </c>
      <c r="D322" s="81">
        <f t="shared" si="9"/>
        <v>22.512345679012345</v>
      </c>
      <c r="E322" s="70">
        <v>1823.5</v>
      </c>
      <c r="F322" s="3" t="s">
        <v>582</v>
      </c>
    </row>
    <row r="323" spans="1:6" ht="15">
      <c r="A323" s="67" t="s">
        <v>319</v>
      </c>
      <c r="B323" s="68" t="s">
        <v>287</v>
      </c>
      <c r="C323" s="69">
        <v>2</v>
      </c>
      <c r="D323" s="81">
        <f t="shared" si="9"/>
        <v>88.35</v>
      </c>
      <c r="E323" s="70">
        <v>176.7</v>
      </c>
      <c r="F323" s="3" t="s">
        <v>582</v>
      </c>
    </row>
    <row r="324" spans="1:6" ht="15">
      <c r="A324" s="67" t="s">
        <v>320</v>
      </c>
      <c r="B324" s="68" t="s">
        <v>287</v>
      </c>
      <c r="C324" s="69">
        <v>20</v>
      </c>
      <c r="D324" s="81">
        <f t="shared" si="9"/>
        <v>9.4</v>
      </c>
      <c r="E324" s="70">
        <v>188</v>
      </c>
      <c r="F324" s="3" t="s">
        <v>582</v>
      </c>
    </row>
    <row r="325" spans="1:6" ht="15">
      <c r="A325" s="67" t="s">
        <v>321</v>
      </c>
      <c r="B325" s="68" t="s">
        <v>287</v>
      </c>
      <c r="C325" s="69">
        <v>2</v>
      </c>
      <c r="D325" s="81">
        <f t="shared" si="9"/>
        <v>140</v>
      </c>
      <c r="E325" s="70">
        <v>280</v>
      </c>
      <c r="F325" s="3" t="s">
        <v>582</v>
      </c>
    </row>
    <row r="326" spans="1:6" ht="15">
      <c r="A326" s="67" t="s">
        <v>322</v>
      </c>
      <c r="B326" s="68" t="s">
        <v>287</v>
      </c>
      <c r="C326" s="69">
        <v>1</v>
      </c>
      <c r="D326" s="81">
        <f t="shared" si="9"/>
        <v>420</v>
      </c>
      <c r="E326" s="70">
        <v>420</v>
      </c>
      <c r="F326" s="3" t="s">
        <v>582</v>
      </c>
    </row>
    <row r="327" spans="1:6" ht="15">
      <c r="A327" s="67" t="s">
        <v>323</v>
      </c>
      <c r="B327" s="68" t="s">
        <v>287</v>
      </c>
      <c r="C327" s="69">
        <v>72</v>
      </c>
      <c r="D327" s="81">
        <f t="shared" si="9"/>
        <v>160</v>
      </c>
      <c r="E327" s="70">
        <v>11520</v>
      </c>
      <c r="F327" s="3" t="s">
        <v>582</v>
      </c>
    </row>
    <row r="328" spans="1:6" ht="15">
      <c r="A328" s="67" t="s">
        <v>324</v>
      </c>
      <c r="B328" s="68" t="s">
        <v>287</v>
      </c>
      <c r="C328" s="69">
        <v>1</v>
      </c>
      <c r="D328" s="81">
        <f t="shared" si="9"/>
        <v>170</v>
      </c>
      <c r="E328" s="70">
        <v>170</v>
      </c>
      <c r="F328" s="3" t="s">
        <v>582</v>
      </c>
    </row>
    <row r="329" spans="1:6" ht="15">
      <c r="A329" s="67" t="s">
        <v>325</v>
      </c>
      <c r="B329" s="68" t="s">
        <v>287</v>
      </c>
      <c r="C329" s="69">
        <v>14</v>
      </c>
      <c r="D329" s="81">
        <f t="shared" si="9"/>
        <v>643.8092857142857</v>
      </c>
      <c r="E329" s="70">
        <v>9013.33</v>
      </c>
      <c r="F329" s="3" t="s">
        <v>582</v>
      </c>
    </row>
    <row r="330" spans="1:6" ht="15">
      <c r="A330" s="67" t="s">
        <v>326</v>
      </c>
      <c r="B330" s="68" t="s">
        <v>287</v>
      </c>
      <c r="C330" s="69">
        <v>40</v>
      </c>
      <c r="D330" s="81">
        <f t="shared" si="9"/>
        <v>89.2245</v>
      </c>
      <c r="E330" s="70">
        <v>3568.98</v>
      </c>
      <c r="F330" s="3" t="s">
        <v>582</v>
      </c>
    </row>
    <row r="331" spans="1:6" ht="15">
      <c r="A331" s="67" t="s">
        <v>327</v>
      </c>
      <c r="B331" s="68" t="s">
        <v>287</v>
      </c>
      <c r="C331" s="69">
        <v>1400</v>
      </c>
      <c r="D331" s="81">
        <f t="shared" si="9"/>
        <v>1.1614285714285715</v>
      </c>
      <c r="E331" s="70">
        <v>1626</v>
      </c>
      <c r="F331" s="3" t="s">
        <v>582</v>
      </c>
    </row>
    <row r="332" spans="1:6" ht="15">
      <c r="A332" s="67" t="s">
        <v>328</v>
      </c>
      <c r="B332" s="68" t="s">
        <v>287</v>
      </c>
      <c r="C332" s="69">
        <v>1</v>
      </c>
      <c r="D332" s="81">
        <f t="shared" si="9"/>
        <v>131.1</v>
      </c>
      <c r="E332" s="70">
        <v>131.1</v>
      </c>
      <c r="F332" s="3" t="s">
        <v>582</v>
      </c>
    </row>
    <row r="333" spans="1:6" ht="15">
      <c r="A333" s="67" t="s">
        <v>329</v>
      </c>
      <c r="B333" s="68" t="s">
        <v>287</v>
      </c>
      <c r="C333" s="69">
        <v>14</v>
      </c>
      <c r="D333" s="81">
        <f t="shared" si="9"/>
        <v>350</v>
      </c>
      <c r="E333" s="70">
        <v>4900</v>
      </c>
      <c r="F333" s="3" t="s">
        <v>582</v>
      </c>
    </row>
    <row r="334" spans="1:6" ht="15">
      <c r="A334" s="67" t="s">
        <v>533</v>
      </c>
      <c r="B334" s="68" t="s">
        <v>287</v>
      </c>
      <c r="C334" s="69">
        <v>1</v>
      </c>
      <c r="D334" s="81">
        <f t="shared" si="9"/>
        <v>159</v>
      </c>
      <c r="E334" s="70">
        <v>159</v>
      </c>
      <c r="F334" s="3" t="s">
        <v>582</v>
      </c>
    </row>
    <row r="335" spans="1:6" ht="15">
      <c r="A335" s="67" t="s">
        <v>534</v>
      </c>
      <c r="B335" s="68" t="s">
        <v>287</v>
      </c>
      <c r="C335" s="69">
        <v>2</v>
      </c>
      <c r="D335" s="81">
        <f t="shared" si="9"/>
        <v>41</v>
      </c>
      <c r="E335" s="70">
        <v>82</v>
      </c>
      <c r="F335" s="3" t="s">
        <v>582</v>
      </c>
    </row>
    <row r="336" spans="1:6" ht="15">
      <c r="A336" s="67" t="s">
        <v>330</v>
      </c>
      <c r="B336" s="68" t="s">
        <v>287</v>
      </c>
      <c r="C336" s="69">
        <v>3</v>
      </c>
      <c r="D336" s="81">
        <f t="shared" si="9"/>
        <v>70</v>
      </c>
      <c r="E336" s="70">
        <v>210</v>
      </c>
      <c r="F336" s="3" t="s">
        <v>582</v>
      </c>
    </row>
    <row r="337" spans="1:6" ht="15">
      <c r="A337" s="67" t="s">
        <v>331</v>
      </c>
      <c r="B337" s="68" t="s">
        <v>287</v>
      </c>
      <c r="C337" s="69">
        <v>245</v>
      </c>
      <c r="D337" s="81">
        <f t="shared" si="9"/>
        <v>2.923632653061224</v>
      </c>
      <c r="E337" s="70">
        <v>716.29</v>
      </c>
      <c r="F337" s="3" t="s">
        <v>582</v>
      </c>
    </row>
    <row r="338" spans="1:6" ht="15">
      <c r="A338" s="67" t="s">
        <v>332</v>
      </c>
      <c r="B338" s="68" t="s">
        <v>287</v>
      </c>
      <c r="C338" s="69">
        <v>20</v>
      </c>
      <c r="D338" s="81">
        <f t="shared" si="9"/>
        <v>14.95</v>
      </c>
      <c r="E338" s="70">
        <v>299</v>
      </c>
      <c r="F338" s="3" t="s">
        <v>582</v>
      </c>
    </row>
    <row r="339" spans="1:6" ht="15">
      <c r="A339" s="67" t="s">
        <v>535</v>
      </c>
      <c r="B339" s="68" t="s">
        <v>287</v>
      </c>
      <c r="C339" s="69">
        <v>3</v>
      </c>
      <c r="D339" s="81">
        <f t="shared" si="9"/>
        <v>515</v>
      </c>
      <c r="E339" s="70">
        <v>1545</v>
      </c>
      <c r="F339" s="3" t="s">
        <v>582</v>
      </c>
    </row>
    <row r="340" spans="1:6" ht="15">
      <c r="A340" s="67" t="s">
        <v>333</v>
      </c>
      <c r="B340" s="68" t="s">
        <v>287</v>
      </c>
      <c r="C340" s="69">
        <v>25</v>
      </c>
      <c r="D340" s="81">
        <f t="shared" si="9"/>
        <v>2.8</v>
      </c>
      <c r="E340" s="70">
        <v>70</v>
      </c>
      <c r="F340" s="3" t="s">
        <v>582</v>
      </c>
    </row>
    <row r="341" spans="1:6" ht="15">
      <c r="A341" s="67" t="s">
        <v>334</v>
      </c>
      <c r="B341" s="68" t="s">
        <v>308</v>
      </c>
      <c r="C341" s="69">
        <v>12</v>
      </c>
      <c r="D341" s="81">
        <f t="shared" si="9"/>
        <v>260</v>
      </c>
      <c r="E341" s="70">
        <v>3120</v>
      </c>
      <c r="F341" s="3" t="s">
        <v>582</v>
      </c>
    </row>
    <row r="342" spans="1:6" ht="15">
      <c r="A342" s="67" t="s">
        <v>335</v>
      </c>
      <c r="B342" s="68" t="s">
        <v>576</v>
      </c>
      <c r="C342" s="69">
        <v>13</v>
      </c>
      <c r="D342" s="81">
        <f t="shared" si="9"/>
        <v>300</v>
      </c>
      <c r="E342" s="70">
        <v>3900</v>
      </c>
      <c r="F342" s="3" t="s">
        <v>582</v>
      </c>
    </row>
    <row r="343" spans="1:6" ht="15">
      <c r="A343" s="67" t="s">
        <v>336</v>
      </c>
      <c r="B343" s="68" t="s">
        <v>287</v>
      </c>
      <c r="C343" s="69">
        <v>6</v>
      </c>
      <c r="D343" s="81">
        <f t="shared" si="9"/>
        <v>35</v>
      </c>
      <c r="E343" s="70">
        <v>210</v>
      </c>
      <c r="F343" s="3" t="s">
        <v>582</v>
      </c>
    </row>
    <row r="344" spans="1:6" ht="15">
      <c r="A344" s="67" t="s">
        <v>337</v>
      </c>
      <c r="B344" s="68" t="s">
        <v>287</v>
      </c>
      <c r="C344" s="69">
        <v>5</v>
      </c>
      <c r="D344" s="81">
        <f t="shared" si="9"/>
        <v>45.06</v>
      </c>
      <c r="E344" s="70">
        <v>225.3</v>
      </c>
      <c r="F344" s="3" t="s">
        <v>582</v>
      </c>
    </row>
    <row r="345" spans="1:6" ht="15">
      <c r="A345" s="67" t="s">
        <v>338</v>
      </c>
      <c r="B345" s="68" t="s">
        <v>287</v>
      </c>
      <c r="C345" s="69">
        <v>39</v>
      </c>
      <c r="D345" s="81">
        <f t="shared" si="9"/>
        <v>12.905128205128205</v>
      </c>
      <c r="E345" s="70">
        <v>503.3</v>
      </c>
      <c r="F345" s="3" t="s">
        <v>582</v>
      </c>
    </row>
    <row r="346" spans="1:6" ht="15">
      <c r="A346" s="67" t="s">
        <v>339</v>
      </c>
      <c r="B346" s="68" t="s">
        <v>287</v>
      </c>
      <c r="C346" s="69">
        <v>5</v>
      </c>
      <c r="D346" s="81">
        <f t="shared" si="9"/>
        <v>87.8</v>
      </c>
      <c r="E346" s="70">
        <v>439</v>
      </c>
      <c r="F346" s="3" t="s">
        <v>582</v>
      </c>
    </row>
    <row r="347" spans="1:6" ht="15">
      <c r="A347" s="67" t="s">
        <v>340</v>
      </c>
      <c r="B347" s="68" t="s">
        <v>287</v>
      </c>
      <c r="C347" s="69">
        <v>100</v>
      </c>
      <c r="D347" s="81">
        <f t="shared" si="9"/>
        <v>0.38</v>
      </c>
      <c r="E347" s="70">
        <v>38</v>
      </c>
      <c r="F347" s="3" t="s">
        <v>582</v>
      </c>
    </row>
    <row r="348" spans="1:6" ht="15">
      <c r="A348" s="67" t="s">
        <v>341</v>
      </c>
      <c r="B348" s="68" t="s">
        <v>287</v>
      </c>
      <c r="C348" s="69">
        <v>5</v>
      </c>
      <c r="D348" s="81">
        <f t="shared" si="9"/>
        <v>60</v>
      </c>
      <c r="E348" s="70">
        <v>300</v>
      </c>
      <c r="F348" s="3" t="s">
        <v>582</v>
      </c>
    </row>
    <row r="349" spans="1:6" ht="15">
      <c r="A349" s="67" t="s">
        <v>342</v>
      </c>
      <c r="B349" s="68" t="s">
        <v>287</v>
      </c>
      <c r="C349" s="69">
        <v>23</v>
      </c>
      <c r="D349" s="81">
        <f t="shared" si="9"/>
        <v>50</v>
      </c>
      <c r="E349" s="70">
        <v>1150</v>
      </c>
      <c r="F349" s="3" t="s">
        <v>582</v>
      </c>
    </row>
    <row r="350" spans="1:6" ht="15">
      <c r="A350" s="67" t="s">
        <v>343</v>
      </c>
      <c r="B350" s="68" t="s">
        <v>287</v>
      </c>
      <c r="C350" s="69">
        <v>2</v>
      </c>
      <c r="D350" s="81">
        <f t="shared" si="9"/>
        <v>59.85</v>
      </c>
      <c r="E350" s="70">
        <v>119.7</v>
      </c>
      <c r="F350" s="3" t="s">
        <v>582</v>
      </c>
    </row>
    <row r="351" spans="1:6" ht="15">
      <c r="A351" s="67" t="s">
        <v>536</v>
      </c>
      <c r="B351" s="68" t="s">
        <v>287</v>
      </c>
      <c r="C351" s="69">
        <v>1</v>
      </c>
      <c r="D351" s="81">
        <f t="shared" si="9"/>
        <v>61.75</v>
      </c>
      <c r="E351" s="70">
        <v>61.75</v>
      </c>
      <c r="F351" s="3" t="s">
        <v>582</v>
      </c>
    </row>
    <row r="352" spans="1:6" ht="15">
      <c r="A352" s="67" t="s">
        <v>537</v>
      </c>
      <c r="B352" s="68" t="s">
        <v>283</v>
      </c>
      <c r="C352" s="69">
        <v>1</v>
      </c>
      <c r="D352" s="81">
        <f t="shared" si="9"/>
        <v>116</v>
      </c>
      <c r="E352" s="70">
        <v>116</v>
      </c>
      <c r="F352" s="3" t="s">
        <v>582</v>
      </c>
    </row>
    <row r="353" spans="1:6" ht="15">
      <c r="A353" s="67" t="s">
        <v>344</v>
      </c>
      <c r="B353" s="68" t="s">
        <v>293</v>
      </c>
      <c r="C353" s="69">
        <v>6.242</v>
      </c>
      <c r="D353" s="81">
        <f t="shared" si="9"/>
        <v>174.21499519384813</v>
      </c>
      <c r="E353" s="70">
        <v>1087.45</v>
      </c>
      <c r="F353" s="3" t="s">
        <v>582</v>
      </c>
    </row>
    <row r="354" spans="1:6" ht="15">
      <c r="A354" s="67" t="s">
        <v>345</v>
      </c>
      <c r="B354" s="68" t="s">
        <v>287</v>
      </c>
      <c r="C354" s="69">
        <v>82</v>
      </c>
      <c r="D354" s="81">
        <f t="shared" si="9"/>
        <v>11.445121951219512</v>
      </c>
      <c r="E354" s="70">
        <v>938.5</v>
      </c>
      <c r="F354" s="3" t="s">
        <v>582</v>
      </c>
    </row>
    <row r="355" spans="1:6" ht="15">
      <c r="A355" s="67" t="s">
        <v>538</v>
      </c>
      <c r="B355" s="68" t="s">
        <v>577</v>
      </c>
      <c r="C355" s="69">
        <v>10</v>
      </c>
      <c r="D355" s="81">
        <f t="shared" si="9"/>
        <v>25.246000000000002</v>
      </c>
      <c r="E355" s="70">
        <v>252.46</v>
      </c>
      <c r="F355" s="3" t="s">
        <v>582</v>
      </c>
    </row>
    <row r="356" spans="1:6" ht="15">
      <c r="A356" s="67" t="s">
        <v>539</v>
      </c>
      <c r="B356" s="68" t="s">
        <v>287</v>
      </c>
      <c r="C356" s="69">
        <v>5</v>
      </c>
      <c r="D356" s="81">
        <f t="shared" si="9"/>
        <v>18.05</v>
      </c>
      <c r="E356" s="70">
        <v>90.25</v>
      </c>
      <c r="F356" s="3" t="s">
        <v>582</v>
      </c>
    </row>
    <row r="357" spans="1:6" ht="15">
      <c r="A357" s="67" t="s">
        <v>346</v>
      </c>
      <c r="B357" s="68" t="s">
        <v>287</v>
      </c>
      <c r="C357" s="69">
        <v>4</v>
      </c>
      <c r="D357" s="81">
        <f t="shared" si="9"/>
        <v>237.5</v>
      </c>
      <c r="E357" s="70">
        <v>950</v>
      </c>
      <c r="F357" s="3" t="s">
        <v>582</v>
      </c>
    </row>
    <row r="358" spans="1:6" ht="15">
      <c r="A358" s="67" t="s">
        <v>347</v>
      </c>
      <c r="B358" s="68" t="s">
        <v>287</v>
      </c>
      <c r="C358" s="69">
        <v>336</v>
      </c>
      <c r="D358" s="81">
        <f t="shared" si="9"/>
        <v>2.1385416666666663</v>
      </c>
      <c r="E358" s="70">
        <v>718.55</v>
      </c>
      <c r="F358" s="3" t="s">
        <v>582</v>
      </c>
    </row>
    <row r="359" spans="1:6" ht="15">
      <c r="A359" s="67" t="s">
        <v>348</v>
      </c>
      <c r="B359" s="68" t="s">
        <v>283</v>
      </c>
      <c r="C359" s="69">
        <v>71</v>
      </c>
      <c r="D359" s="81">
        <f t="shared" si="9"/>
        <v>29.407042253521126</v>
      </c>
      <c r="E359" s="70">
        <v>2087.9</v>
      </c>
      <c r="F359" s="3" t="s">
        <v>582</v>
      </c>
    </row>
    <row r="360" spans="1:6" ht="15">
      <c r="A360" s="67" t="s">
        <v>349</v>
      </c>
      <c r="B360" s="68" t="s">
        <v>287</v>
      </c>
      <c r="C360" s="69">
        <v>1</v>
      </c>
      <c r="D360" s="81">
        <f t="shared" si="9"/>
        <v>600</v>
      </c>
      <c r="E360" s="70">
        <v>600</v>
      </c>
      <c r="F360" s="3" t="s">
        <v>582</v>
      </c>
    </row>
    <row r="361" spans="1:6" ht="15">
      <c r="A361" s="67" t="s">
        <v>350</v>
      </c>
      <c r="B361" s="68" t="s">
        <v>578</v>
      </c>
      <c r="C361" s="69">
        <v>21</v>
      </c>
      <c r="D361" s="81">
        <f t="shared" si="9"/>
        <v>26</v>
      </c>
      <c r="E361" s="70">
        <v>546</v>
      </c>
      <c r="F361" s="3" t="s">
        <v>582</v>
      </c>
    </row>
    <row r="362" spans="1:6" ht="15">
      <c r="A362" s="67" t="s">
        <v>351</v>
      </c>
      <c r="B362" s="68" t="s">
        <v>283</v>
      </c>
      <c r="C362" s="69">
        <v>35</v>
      </c>
      <c r="D362" s="81">
        <f t="shared" si="9"/>
        <v>19.414285714285715</v>
      </c>
      <c r="E362" s="70">
        <v>679.5</v>
      </c>
      <c r="F362" s="3" t="s">
        <v>582</v>
      </c>
    </row>
    <row r="363" spans="1:6" ht="16.5" customHeight="1">
      <c r="A363" s="67" t="s">
        <v>352</v>
      </c>
      <c r="B363" s="68" t="s">
        <v>283</v>
      </c>
      <c r="C363" s="69">
        <v>96</v>
      </c>
      <c r="D363" s="81">
        <f t="shared" si="9"/>
        <v>24.4375</v>
      </c>
      <c r="E363" s="70">
        <v>2346</v>
      </c>
      <c r="F363" s="3" t="s">
        <v>582</v>
      </c>
    </row>
    <row r="364" spans="1:6" ht="15">
      <c r="A364" s="67" t="s">
        <v>353</v>
      </c>
      <c r="B364" s="68" t="s">
        <v>287</v>
      </c>
      <c r="C364" s="69">
        <v>2</v>
      </c>
      <c r="D364" s="81">
        <f t="shared" si="9"/>
        <v>2107.5</v>
      </c>
      <c r="E364" s="70">
        <v>4215</v>
      </c>
      <c r="F364" s="3" t="s">
        <v>582</v>
      </c>
    </row>
    <row r="365" spans="1:6" ht="15">
      <c r="A365" s="67" t="s">
        <v>354</v>
      </c>
      <c r="B365" s="68" t="s">
        <v>287</v>
      </c>
      <c r="C365" s="69">
        <v>1</v>
      </c>
      <c r="D365" s="81">
        <f t="shared" si="9"/>
        <v>450</v>
      </c>
      <c r="E365" s="70">
        <v>450</v>
      </c>
      <c r="F365" s="3" t="s">
        <v>582</v>
      </c>
    </row>
    <row r="366" spans="1:6" ht="15">
      <c r="A366" s="67" t="s">
        <v>355</v>
      </c>
      <c r="B366" s="68" t="s">
        <v>287</v>
      </c>
      <c r="C366" s="69">
        <v>1</v>
      </c>
      <c r="D366" s="81">
        <f t="shared" si="9"/>
        <v>600</v>
      </c>
      <c r="E366" s="70">
        <v>600</v>
      </c>
      <c r="F366" s="3" t="s">
        <v>582</v>
      </c>
    </row>
    <row r="367" spans="1:6" ht="15">
      <c r="A367" s="67" t="s">
        <v>356</v>
      </c>
      <c r="B367" s="68" t="s">
        <v>287</v>
      </c>
      <c r="C367" s="69">
        <v>1</v>
      </c>
      <c r="D367" s="81">
        <f t="shared" si="9"/>
        <v>37.05</v>
      </c>
      <c r="E367" s="70">
        <v>37.05</v>
      </c>
      <c r="F367" s="3" t="s">
        <v>582</v>
      </c>
    </row>
    <row r="368" spans="1:6" ht="15">
      <c r="A368" s="67" t="s">
        <v>357</v>
      </c>
      <c r="B368" s="68" t="s">
        <v>287</v>
      </c>
      <c r="C368" s="69">
        <v>45</v>
      </c>
      <c r="D368" s="81">
        <f t="shared" si="9"/>
        <v>7.933333333333334</v>
      </c>
      <c r="E368" s="70">
        <v>357</v>
      </c>
      <c r="F368" s="3" t="s">
        <v>582</v>
      </c>
    </row>
    <row r="369" spans="1:6" ht="15">
      <c r="A369" s="67" t="s">
        <v>358</v>
      </c>
      <c r="B369" s="68" t="s">
        <v>287</v>
      </c>
      <c r="C369" s="69">
        <v>115</v>
      </c>
      <c r="D369" s="81">
        <f t="shared" si="9"/>
        <v>14.71417391304348</v>
      </c>
      <c r="E369" s="70">
        <v>1692.13</v>
      </c>
      <c r="F369" s="3" t="s">
        <v>582</v>
      </c>
    </row>
    <row r="370" spans="1:6" ht="15">
      <c r="A370" s="67" t="s">
        <v>359</v>
      </c>
      <c r="B370" s="68" t="s">
        <v>287</v>
      </c>
      <c r="C370" s="69">
        <v>3</v>
      </c>
      <c r="D370" s="81">
        <f t="shared" si="9"/>
        <v>121.60000000000001</v>
      </c>
      <c r="E370" s="70">
        <v>364.8</v>
      </c>
      <c r="F370" s="3" t="s">
        <v>582</v>
      </c>
    </row>
    <row r="371" spans="1:6" ht="15">
      <c r="A371" s="67" t="s">
        <v>360</v>
      </c>
      <c r="B371" s="68" t="s">
        <v>287</v>
      </c>
      <c r="C371" s="69">
        <v>1</v>
      </c>
      <c r="D371" s="81">
        <f t="shared" si="9"/>
        <v>104.5</v>
      </c>
      <c r="E371" s="70">
        <v>104.5</v>
      </c>
      <c r="F371" s="3" t="s">
        <v>582</v>
      </c>
    </row>
    <row r="372" spans="1:6" ht="15">
      <c r="A372" s="67" t="s">
        <v>540</v>
      </c>
      <c r="B372" s="68" t="s">
        <v>308</v>
      </c>
      <c r="C372" s="69">
        <v>2</v>
      </c>
      <c r="D372" s="81">
        <f t="shared" si="9"/>
        <v>139.65</v>
      </c>
      <c r="E372" s="70">
        <v>279.3</v>
      </c>
      <c r="F372" s="3" t="s">
        <v>582</v>
      </c>
    </row>
    <row r="373" spans="1:6" ht="15">
      <c r="A373" s="67" t="s">
        <v>541</v>
      </c>
      <c r="B373" s="68" t="s">
        <v>287</v>
      </c>
      <c r="C373" s="69">
        <v>1</v>
      </c>
      <c r="D373" s="81">
        <f t="shared" si="9"/>
        <v>25.18</v>
      </c>
      <c r="E373" s="70">
        <v>25.18</v>
      </c>
      <c r="F373" s="3" t="s">
        <v>582</v>
      </c>
    </row>
    <row r="374" spans="1:6" ht="15">
      <c r="A374" s="67" t="s">
        <v>361</v>
      </c>
      <c r="B374" s="68" t="s">
        <v>287</v>
      </c>
      <c r="C374" s="69">
        <v>15</v>
      </c>
      <c r="D374" s="81">
        <f t="shared" si="9"/>
        <v>9.9</v>
      </c>
      <c r="E374" s="70">
        <v>148.5</v>
      </c>
      <c r="F374" s="3" t="s">
        <v>582</v>
      </c>
    </row>
    <row r="375" spans="1:6" ht="15">
      <c r="A375" s="67" t="s">
        <v>361</v>
      </c>
      <c r="B375" s="68" t="s">
        <v>283</v>
      </c>
      <c r="C375" s="69">
        <v>3</v>
      </c>
      <c r="D375" s="81">
        <f aca="true" t="shared" si="10" ref="D375:D432">E375/C375</f>
        <v>8.576666666666666</v>
      </c>
      <c r="E375" s="70">
        <v>25.73</v>
      </c>
      <c r="F375" s="3" t="s">
        <v>582</v>
      </c>
    </row>
    <row r="376" spans="1:6" ht="15">
      <c r="A376" s="67" t="s">
        <v>362</v>
      </c>
      <c r="B376" s="68" t="s">
        <v>287</v>
      </c>
      <c r="C376" s="69">
        <v>6</v>
      </c>
      <c r="D376" s="81">
        <f t="shared" si="10"/>
        <v>50</v>
      </c>
      <c r="E376" s="70">
        <v>300</v>
      </c>
      <c r="F376" s="3" t="s">
        <v>582</v>
      </c>
    </row>
    <row r="377" spans="1:6" ht="15">
      <c r="A377" s="67" t="s">
        <v>363</v>
      </c>
      <c r="B377" s="68" t="s">
        <v>287</v>
      </c>
      <c r="C377" s="69">
        <v>1</v>
      </c>
      <c r="D377" s="81">
        <f t="shared" si="10"/>
        <v>220</v>
      </c>
      <c r="E377" s="70">
        <v>220</v>
      </c>
      <c r="F377" s="3" t="s">
        <v>582</v>
      </c>
    </row>
    <row r="378" spans="1:6" ht="15.75" customHeight="1">
      <c r="A378" s="67" t="s">
        <v>364</v>
      </c>
      <c r="B378" s="68" t="s">
        <v>579</v>
      </c>
      <c r="C378" s="69">
        <v>2</v>
      </c>
      <c r="D378" s="81">
        <f t="shared" si="10"/>
        <v>77</v>
      </c>
      <c r="E378" s="70">
        <v>154</v>
      </c>
      <c r="F378" s="3" t="s">
        <v>582</v>
      </c>
    </row>
    <row r="379" spans="1:6" ht="15">
      <c r="A379" s="67" t="s">
        <v>365</v>
      </c>
      <c r="B379" s="68" t="s">
        <v>287</v>
      </c>
      <c r="C379" s="69">
        <v>11</v>
      </c>
      <c r="D379" s="81">
        <f t="shared" si="10"/>
        <v>56.36363636363637</v>
      </c>
      <c r="E379" s="70">
        <v>620</v>
      </c>
      <c r="F379" s="3" t="s">
        <v>582</v>
      </c>
    </row>
    <row r="380" spans="1:6" ht="15">
      <c r="A380" s="67" t="s">
        <v>366</v>
      </c>
      <c r="B380" s="68" t="s">
        <v>287</v>
      </c>
      <c r="C380" s="69">
        <v>3</v>
      </c>
      <c r="D380" s="81">
        <f t="shared" si="10"/>
        <v>12.35</v>
      </c>
      <c r="E380" s="70">
        <v>37.05</v>
      </c>
      <c r="F380" s="3" t="s">
        <v>582</v>
      </c>
    </row>
    <row r="381" spans="1:6" ht="15">
      <c r="A381" s="67" t="s">
        <v>367</v>
      </c>
      <c r="B381" s="68" t="s">
        <v>287</v>
      </c>
      <c r="C381" s="69">
        <v>15</v>
      </c>
      <c r="D381" s="81">
        <f t="shared" si="10"/>
        <v>23.666666666666668</v>
      </c>
      <c r="E381" s="70">
        <v>355</v>
      </c>
      <c r="F381" s="3" t="s">
        <v>582</v>
      </c>
    </row>
    <row r="382" spans="1:6" ht="15">
      <c r="A382" s="67" t="s">
        <v>368</v>
      </c>
      <c r="B382" s="68" t="s">
        <v>287</v>
      </c>
      <c r="C382" s="69">
        <v>3</v>
      </c>
      <c r="D382" s="81">
        <f t="shared" si="10"/>
        <v>94.52666666666666</v>
      </c>
      <c r="E382" s="70">
        <v>283.58</v>
      </c>
      <c r="F382" s="3" t="s">
        <v>582</v>
      </c>
    </row>
    <row r="383" spans="1:6" ht="15">
      <c r="A383" s="67" t="s">
        <v>542</v>
      </c>
      <c r="B383" s="68" t="s">
        <v>287</v>
      </c>
      <c r="C383" s="69">
        <v>8</v>
      </c>
      <c r="D383" s="81">
        <f t="shared" si="10"/>
        <v>41.325</v>
      </c>
      <c r="E383" s="70">
        <v>330.6</v>
      </c>
      <c r="F383" s="3" t="s">
        <v>582</v>
      </c>
    </row>
    <row r="384" spans="1:6" ht="15">
      <c r="A384" s="67" t="s">
        <v>543</v>
      </c>
      <c r="B384" s="68" t="s">
        <v>287</v>
      </c>
      <c r="C384" s="69">
        <v>1</v>
      </c>
      <c r="D384" s="81">
        <f t="shared" si="10"/>
        <v>90.25</v>
      </c>
      <c r="E384" s="70">
        <v>90.25</v>
      </c>
      <c r="F384" s="3" t="s">
        <v>582</v>
      </c>
    </row>
    <row r="385" spans="1:6" ht="15">
      <c r="A385" s="67" t="s">
        <v>369</v>
      </c>
      <c r="B385" s="68" t="s">
        <v>287</v>
      </c>
      <c r="C385" s="69">
        <v>50</v>
      </c>
      <c r="D385" s="81">
        <f t="shared" si="10"/>
        <v>42.013000000000005</v>
      </c>
      <c r="E385" s="70">
        <v>2100.65</v>
      </c>
      <c r="F385" s="3" t="s">
        <v>582</v>
      </c>
    </row>
    <row r="386" spans="1:6" ht="15">
      <c r="A386" s="67" t="s">
        <v>370</v>
      </c>
      <c r="B386" s="68" t="s">
        <v>287</v>
      </c>
      <c r="C386" s="69">
        <v>3</v>
      </c>
      <c r="D386" s="81">
        <f t="shared" si="10"/>
        <v>17.68</v>
      </c>
      <c r="E386" s="70">
        <v>53.04</v>
      </c>
      <c r="F386" s="3" t="s">
        <v>582</v>
      </c>
    </row>
    <row r="387" spans="1:6" ht="15">
      <c r="A387" s="67" t="s">
        <v>544</v>
      </c>
      <c r="B387" s="68" t="s">
        <v>287</v>
      </c>
      <c r="C387" s="69">
        <v>13</v>
      </c>
      <c r="D387" s="81">
        <f t="shared" si="10"/>
        <v>25.942307692307693</v>
      </c>
      <c r="E387" s="70">
        <v>337.25</v>
      </c>
      <c r="F387" s="3" t="s">
        <v>582</v>
      </c>
    </row>
    <row r="388" spans="1:6" ht="15">
      <c r="A388" s="67" t="s">
        <v>545</v>
      </c>
      <c r="B388" s="68" t="s">
        <v>287</v>
      </c>
      <c r="C388" s="69">
        <v>1</v>
      </c>
      <c r="D388" s="81">
        <f t="shared" si="10"/>
        <v>226</v>
      </c>
      <c r="E388" s="70">
        <v>226</v>
      </c>
      <c r="F388" s="3" t="s">
        <v>582</v>
      </c>
    </row>
    <row r="389" spans="1:6" ht="15">
      <c r="A389" s="67" t="s">
        <v>371</v>
      </c>
      <c r="B389" s="68" t="s">
        <v>287</v>
      </c>
      <c r="C389" s="69">
        <v>30</v>
      </c>
      <c r="D389" s="81">
        <f t="shared" si="10"/>
        <v>62</v>
      </c>
      <c r="E389" s="70">
        <v>1860</v>
      </c>
      <c r="F389" s="3" t="s">
        <v>582</v>
      </c>
    </row>
    <row r="390" spans="1:6" ht="15">
      <c r="A390" s="67" t="s">
        <v>372</v>
      </c>
      <c r="B390" s="68" t="s">
        <v>308</v>
      </c>
      <c r="C390" s="69">
        <v>1.5</v>
      </c>
      <c r="D390" s="81">
        <f t="shared" si="10"/>
        <v>134.26666666666668</v>
      </c>
      <c r="E390" s="70">
        <v>201.4</v>
      </c>
      <c r="F390" s="3" t="s">
        <v>582</v>
      </c>
    </row>
    <row r="391" spans="1:6" ht="15">
      <c r="A391" s="67" t="s">
        <v>373</v>
      </c>
      <c r="B391" s="68" t="s">
        <v>287</v>
      </c>
      <c r="C391" s="69">
        <v>85</v>
      </c>
      <c r="D391" s="81">
        <f t="shared" si="10"/>
        <v>5.258823529411765</v>
      </c>
      <c r="E391" s="70">
        <v>447</v>
      </c>
      <c r="F391" s="3" t="s">
        <v>582</v>
      </c>
    </row>
    <row r="392" spans="1:6" ht="15">
      <c r="A392" s="67" t="s">
        <v>374</v>
      </c>
      <c r="B392" s="68" t="s">
        <v>287</v>
      </c>
      <c r="C392" s="69">
        <v>1</v>
      </c>
      <c r="D392" s="81">
        <f t="shared" si="10"/>
        <v>36.1</v>
      </c>
      <c r="E392" s="70">
        <v>36.1</v>
      </c>
      <c r="F392" s="3" t="s">
        <v>582</v>
      </c>
    </row>
    <row r="393" spans="1:6" ht="15">
      <c r="A393" s="67" t="s">
        <v>375</v>
      </c>
      <c r="B393" s="68" t="s">
        <v>287</v>
      </c>
      <c r="C393" s="69">
        <v>34</v>
      </c>
      <c r="D393" s="81">
        <f t="shared" si="10"/>
        <v>13.073529411764707</v>
      </c>
      <c r="E393" s="70">
        <v>444.5</v>
      </c>
      <c r="F393" s="3" t="s">
        <v>582</v>
      </c>
    </row>
    <row r="394" spans="1:6" ht="15">
      <c r="A394" s="67" t="s">
        <v>547</v>
      </c>
      <c r="B394" s="68" t="s">
        <v>287</v>
      </c>
      <c r="C394" s="69">
        <v>1</v>
      </c>
      <c r="D394" s="81">
        <f t="shared" si="10"/>
        <v>109.25</v>
      </c>
      <c r="E394" s="70">
        <v>109.25</v>
      </c>
      <c r="F394" s="3" t="s">
        <v>582</v>
      </c>
    </row>
    <row r="395" spans="1:6" ht="15">
      <c r="A395" s="67" t="s">
        <v>548</v>
      </c>
      <c r="B395" s="68" t="s">
        <v>287</v>
      </c>
      <c r="C395" s="69">
        <v>3</v>
      </c>
      <c r="D395" s="81">
        <f t="shared" si="10"/>
        <v>109.25</v>
      </c>
      <c r="E395" s="70">
        <v>327.75</v>
      </c>
      <c r="F395" s="3" t="s">
        <v>582</v>
      </c>
    </row>
    <row r="396" spans="1:6" ht="15">
      <c r="A396" s="67" t="s">
        <v>376</v>
      </c>
      <c r="B396" s="68" t="s">
        <v>287</v>
      </c>
      <c r="C396" s="69">
        <v>8</v>
      </c>
      <c r="D396" s="81">
        <f t="shared" si="10"/>
        <v>36.5</v>
      </c>
      <c r="E396" s="70">
        <v>292</v>
      </c>
      <c r="F396" s="3" t="s">
        <v>582</v>
      </c>
    </row>
    <row r="397" spans="1:6" ht="15">
      <c r="A397" s="67" t="s">
        <v>377</v>
      </c>
      <c r="B397" s="68" t="s">
        <v>287</v>
      </c>
      <c r="C397" s="69">
        <v>13</v>
      </c>
      <c r="D397" s="81">
        <f t="shared" si="10"/>
        <v>13.092307692307692</v>
      </c>
      <c r="E397" s="70">
        <v>170.2</v>
      </c>
      <c r="F397" s="3" t="s">
        <v>582</v>
      </c>
    </row>
    <row r="398" spans="1:6" ht="15">
      <c r="A398" s="67" t="s">
        <v>549</v>
      </c>
      <c r="B398" s="68" t="s">
        <v>287</v>
      </c>
      <c r="C398" s="69">
        <v>6</v>
      </c>
      <c r="D398" s="81">
        <f t="shared" si="10"/>
        <v>78.5</v>
      </c>
      <c r="E398" s="70">
        <v>471</v>
      </c>
      <c r="F398" s="3" t="s">
        <v>582</v>
      </c>
    </row>
    <row r="399" spans="1:6" ht="15">
      <c r="A399" s="67" t="s">
        <v>550</v>
      </c>
      <c r="B399" s="68" t="s">
        <v>287</v>
      </c>
      <c r="C399" s="69">
        <v>20</v>
      </c>
      <c r="D399" s="81">
        <f t="shared" si="10"/>
        <v>4.75</v>
      </c>
      <c r="E399" s="70">
        <v>95</v>
      </c>
      <c r="F399" s="3" t="s">
        <v>582</v>
      </c>
    </row>
    <row r="400" spans="1:6" ht="15">
      <c r="A400" s="67" t="s">
        <v>378</v>
      </c>
      <c r="B400" s="68" t="s">
        <v>287</v>
      </c>
      <c r="C400" s="69">
        <v>1350</v>
      </c>
      <c r="D400" s="81">
        <f t="shared" si="10"/>
        <v>0.9442592592592592</v>
      </c>
      <c r="E400" s="70">
        <v>1274.75</v>
      </c>
      <c r="F400" s="3" t="s">
        <v>582</v>
      </c>
    </row>
    <row r="401" spans="1:6" ht="15">
      <c r="A401" s="67" t="s">
        <v>379</v>
      </c>
      <c r="B401" s="68" t="s">
        <v>287</v>
      </c>
      <c r="C401" s="69">
        <v>1</v>
      </c>
      <c r="D401" s="81">
        <f t="shared" si="10"/>
        <v>435</v>
      </c>
      <c r="E401" s="70">
        <v>435</v>
      </c>
      <c r="F401" s="3" t="s">
        <v>582</v>
      </c>
    </row>
    <row r="402" spans="1:6" ht="15">
      <c r="A402" s="67" t="s">
        <v>380</v>
      </c>
      <c r="B402" s="68" t="s">
        <v>287</v>
      </c>
      <c r="C402" s="69">
        <v>20</v>
      </c>
      <c r="D402" s="81">
        <f t="shared" si="10"/>
        <v>24.77</v>
      </c>
      <c r="E402" s="70">
        <v>495.4</v>
      </c>
      <c r="F402" s="3" t="s">
        <v>582</v>
      </c>
    </row>
    <row r="403" spans="1:6" ht="15">
      <c r="A403" s="67" t="s">
        <v>381</v>
      </c>
      <c r="B403" s="68" t="s">
        <v>287</v>
      </c>
      <c r="C403" s="69">
        <v>124</v>
      </c>
      <c r="D403" s="81">
        <f t="shared" si="10"/>
        <v>30</v>
      </c>
      <c r="E403" s="70">
        <v>3720</v>
      </c>
      <c r="F403" s="3" t="s">
        <v>582</v>
      </c>
    </row>
    <row r="404" spans="1:6" ht="15">
      <c r="A404" s="67" t="s">
        <v>383</v>
      </c>
      <c r="B404" s="68" t="s">
        <v>308</v>
      </c>
      <c r="C404" s="69">
        <v>20</v>
      </c>
      <c r="D404" s="81">
        <v>120</v>
      </c>
      <c r="E404" s="70">
        <f>C404*D404</f>
        <v>2400</v>
      </c>
      <c r="F404" s="3" t="s">
        <v>582</v>
      </c>
    </row>
    <row r="405" spans="1:6" ht="15">
      <c r="A405" s="67" t="s">
        <v>384</v>
      </c>
      <c r="B405" s="68" t="s">
        <v>293</v>
      </c>
      <c r="C405" s="69">
        <v>100</v>
      </c>
      <c r="D405" s="81">
        <v>39</v>
      </c>
      <c r="E405" s="70">
        <f>C405*D405</f>
        <v>3900</v>
      </c>
      <c r="F405" s="3" t="s">
        <v>582</v>
      </c>
    </row>
    <row r="406" spans="1:6" ht="15">
      <c r="A406" s="67" t="s">
        <v>385</v>
      </c>
      <c r="B406" s="68" t="s">
        <v>293</v>
      </c>
      <c r="C406" s="69">
        <v>65.7</v>
      </c>
      <c r="D406" s="81">
        <f t="shared" si="10"/>
        <v>56.67990867579908</v>
      </c>
      <c r="E406" s="70">
        <v>3723.87</v>
      </c>
      <c r="F406" s="3" t="s">
        <v>582</v>
      </c>
    </row>
    <row r="407" spans="1:6" ht="16.5" customHeight="1">
      <c r="A407" s="67" t="s">
        <v>552</v>
      </c>
      <c r="B407" s="68" t="s">
        <v>581</v>
      </c>
      <c r="C407" s="69">
        <v>12</v>
      </c>
      <c r="D407" s="81">
        <f t="shared" si="10"/>
        <v>15</v>
      </c>
      <c r="E407" s="70">
        <v>180</v>
      </c>
      <c r="F407" s="3" t="s">
        <v>582</v>
      </c>
    </row>
    <row r="408" spans="1:6" ht="15">
      <c r="A408" s="67" t="s">
        <v>386</v>
      </c>
      <c r="B408" s="68" t="s">
        <v>287</v>
      </c>
      <c r="C408" s="69">
        <v>31</v>
      </c>
      <c r="D408" s="81">
        <f t="shared" si="10"/>
        <v>20.129032258064516</v>
      </c>
      <c r="E408" s="70">
        <v>624</v>
      </c>
      <c r="F408" s="3" t="s">
        <v>582</v>
      </c>
    </row>
    <row r="409" spans="1:6" ht="15">
      <c r="A409" s="67" t="s">
        <v>387</v>
      </c>
      <c r="B409" s="68" t="s">
        <v>287</v>
      </c>
      <c r="C409" s="69">
        <v>12</v>
      </c>
      <c r="D409" s="81">
        <f t="shared" si="10"/>
        <v>37.571666666666665</v>
      </c>
      <c r="E409" s="70">
        <v>450.86</v>
      </c>
      <c r="F409" s="3" t="s">
        <v>582</v>
      </c>
    </row>
    <row r="410" spans="1:6" ht="15">
      <c r="A410" s="67" t="s">
        <v>391</v>
      </c>
      <c r="B410" s="68" t="s">
        <v>287</v>
      </c>
      <c r="C410" s="69">
        <v>1</v>
      </c>
      <c r="D410" s="81">
        <f t="shared" si="10"/>
        <v>990</v>
      </c>
      <c r="E410" s="70">
        <v>990</v>
      </c>
      <c r="F410" s="3" t="s">
        <v>582</v>
      </c>
    </row>
    <row r="411" spans="1:6" ht="15">
      <c r="A411" s="67" t="s">
        <v>392</v>
      </c>
      <c r="B411" s="68" t="s">
        <v>287</v>
      </c>
      <c r="C411" s="69">
        <v>5</v>
      </c>
      <c r="D411" s="81">
        <f t="shared" si="10"/>
        <v>226</v>
      </c>
      <c r="E411" s="70">
        <v>1130</v>
      </c>
      <c r="F411" s="3" t="s">
        <v>582</v>
      </c>
    </row>
    <row r="412" spans="1:6" ht="15">
      <c r="A412" s="67" t="s">
        <v>393</v>
      </c>
      <c r="B412" s="68" t="s">
        <v>287</v>
      </c>
      <c r="C412" s="69">
        <v>49</v>
      </c>
      <c r="D412" s="81">
        <f t="shared" si="10"/>
        <v>42.098571428571425</v>
      </c>
      <c r="E412" s="70">
        <v>2062.83</v>
      </c>
      <c r="F412" s="3" t="s">
        <v>582</v>
      </c>
    </row>
    <row r="413" spans="1:6" ht="15">
      <c r="A413" s="67" t="s">
        <v>394</v>
      </c>
      <c r="B413" s="68" t="s">
        <v>287</v>
      </c>
      <c r="C413" s="69">
        <v>2</v>
      </c>
      <c r="D413" s="81">
        <f t="shared" si="10"/>
        <v>48.45</v>
      </c>
      <c r="E413" s="70">
        <v>96.9</v>
      </c>
      <c r="F413" s="3" t="s">
        <v>582</v>
      </c>
    </row>
    <row r="414" spans="1:6" ht="15">
      <c r="A414" s="67" t="s">
        <v>395</v>
      </c>
      <c r="B414" s="68" t="s">
        <v>287</v>
      </c>
      <c r="C414" s="69">
        <v>17</v>
      </c>
      <c r="D414" s="81">
        <f t="shared" si="10"/>
        <v>2.5</v>
      </c>
      <c r="E414" s="70">
        <v>42.5</v>
      </c>
      <c r="F414" s="3" t="s">
        <v>582</v>
      </c>
    </row>
    <row r="415" spans="1:6" ht="15">
      <c r="A415" s="67" t="s">
        <v>396</v>
      </c>
      <c r="B415" s="68" t="s">
        <v>287</v>
      </c>
      <c r="C415" s="69">
        <v>15</v>
      </c>
      <c r="D415" s="81">
        <f t="shared" si="10"/>
        <v>2.5</v>
      </c>
      <c r="E415" s="70">
        <v>37.5</v>
      </c>
      <c r="F415" s="3" t="s">
        <v>582</v>
      </c>
    </row>
    <row r="416" spans="1:6" ht="15">
      <c r="A416" s="67" t="s">
        <v>397</v>
      </c>
      <c r="B416" s="68" t="s">
        <v>287</v>
      </c>
      <c r="C416" s="69">
        <v>44</v>
      </c>
      <c r="D416" s="81">
        <f t="shared" si="10"/>
        <v>11.227272727272727</v>
      </c>
      <c r="E416" s="70">
        <v>494</v>
      </c>
      <c r="F416" s="3" t="s">
        <v>582</v>
      </c>
    </row>
    <row r="417" spans="1:6" ht="15">
      <c r="A417" s="67" t="s">
        <v>398</v>
      </c>
      <c r="B417" s="68" t="s">
        <v>287</v>
      </c>
      <c r="C417" s="69">
        <v>4</v>
      </c>
      <c r="D417" s="81">
        <f t="shared" si="10"/>
        <v>19</v>
      </c>
      <c r="E417" s="70">
        <v>76</v>
      </c>
      <c r="F417" s="3" t="s">
        <v>582</v>
      </c>
    </row>
    <row r="418" spans="1:6" ht="15">
      <c r="A418" s="67" t="s">
        <v>553</v>
      </c>
      <c r="B418" s="68" t="s">
        <v>287</v>
      </c>
      <c r="C418" s="69">
        <v>36</v>
      </c>
      <c r="D418" s="81">
        <f t="shared" si="10"/>
        <v>6.5</v>
      </c>
      <c r="E418" s="70">
        <v>234</v>
      </c>
      <c r="F418" s="3" t="s">
        <v>582</v>
      </c>
    </row>
    <row r="419" spans="1:6" ht="15">
      <c r="A419" s="67" t="s">
        <v>399</v>
      </c>
      <c r="B419" s="68" t="s">
        <v>287</v>
      </c>
      <c r="C419" s="69">
        <v>10</v>
      </c>
      <c r="D419" s="81">
        <f t="shared" si="10"/>
        <v>64</v>
      </c>
      <c r="E419" s="70">
        <v>640</v>
      </c>
      <c r="F419" s="3" t="s">
        <v>582</v>
      </c>
    </row>
    <row r="420" spans="1:6" ht="15">
      <c r="A420" s="67" t="s">
        <v>400</v>
      </c>
      <c r="B420" s="68" t="s">
        <v>287</v>
      </c>
      <c r="C420" s="69">
        <v>10</v>
      </c>
      <c r="D420" s="81">
        <f t="shared" si="10"/>
        <v>4.5</v>
      </c>
      <c r="E420" s="70">
        <v>45</v>
      </c>
      <c r="F420" s="3" t="s">
        <v>582</v>
      </c>
    </row>
    <row r="421" spans="1:6" ht="15">
      <c r="A421" s="67" t="s">
        <v>401</v>
      </c>
      <c r="B421" s="68" t="s">
        <v>287</v>
      </c>
      <c r="C421" s="69">
        <v>43</v>
      </c>
      <c r="D421" s="81">
        <f t="shared" si="10"/>
        <v>15.5</v>
      </c>
      <c r="E421" s="70">
        <v>666.5</v>
      </c>
      <c r="F421" s="3" t="s">
        <v>582</v>
      </c>
    </row>
    <row r="422" spans="1:6" ht="15">
      <c r="A422" s="67" t="s">
        <v>402</v>
      </c>
      <c r="B422" s="68" t="s">
        <v>287</v>
      </c>
      <c r="C422" s="69">
        <v>30</v>
      </c>
      <c r="D422" s="81">
        <f t="shared" si="10"/>
        <v>14.333333333333334</v>
      </c>
      <c r="E422" s="70">
        <v>430</v>
      </c>
      <c r="F422" s="3" t="s">
        <v>582</v>
      </c>
    </row>
    <row r="423" spans="1:6" ht="15">
      <c r="A423" s="67" t="s">
        <v>403</v>
      </c>
      <c r="B423" s="68" t="s">
        <v>287</v>
      </c>
      <c r="C423" s="69">
        <v>70</v>
      </c>
      <c r="D423" s="81">
        <f t="shared" si="10"/>
        <v>31.09285714285714</v>
      </c>
      <c r="E423" s="70">
        <v>2176.5</v>
      </c>
      <c r="F423" s="3" t="s">
        <v>582</v>
      </c>
    </row>
    <row r="424" spans="1:6" ht="15">
      <c r="A424" s="67" t="s">
        <v>404</v>
      </c>
      <c r="B424" s="68" t="s">
        <v>287</v>
      </c>
      <c r="C424" s="69">
        <v>10</v>
      </c>
      <c r="D424" s="81">
        <f t="shared" si="10"/>
        <v>75</v>
      </c>
      <c r="E424" s="70">
        <v>750</v>
      </c>
      <c r="F424" s="3" t="s">
        <v>582</v>
      </c>
    </row>
    <row r="425" spans="1:6" ht="15">
      <c r="A425" s="67" t="s">
        <v>405</v>
      </c>
      <c r="B425" s="68" t="s">
        <v>287</v>
      </c>
      <c r="C425" s="69">
        <v>1</v>
      </c>
      <c r="D425" s="81">
        <f t="shared" si="10"/>
        <v>213.75</v>
      </c>
      <c r="E425" s="70">
        <v>213.75</v>
      </c>
      <c r="F425" s="3" t="s">
        <v>582</v>
      </c>
    </row>
    <row r="426" spans="1:6" ht="15">
      <c r="A426" s="67" t="s">
        <v>406</v>
      </c>
      <c r="B426" s="68" t="s">
        <v>287</v>
      </c>
      <c r="C426" s="69">
        <v>2</v>
      </c>
      <c r="D426" s="81">
        <f t="shared" si="10"/>
        <v>29.45</v>
      </c>
      <c r="E426" s="70">
        <v>58.9</v>
      </c>
      <c r="F426" s="3" t="s">
        <v>582</v>
      </c>
    </row>
    <row r="427" spans="1:6" ht="15">
      <c r="A427" s="67" t="s">
        <v>554</v>
      </c>
      <c r="B427" s="68" t="s">
        <v>287</v>
      </c>
      <c r="C427" s="69">
        <v>80</v>
      </c>
      <c r="D427" s="81">
        <f t="shared" si="10"/>
        <v>12.509</v>
      </c>
      <c r="E427" s="70">
        <v>1000.72</v>
      </c>
      <c r="F427" s="3" t="s">
        <v>582</v>
      </c>
    </row>
    <row r="428" spans="1:6" ht="15">
      <c r="A428" s="67" t="s">
        <v>407</v>
      </c>
      <c r="B428" s="68" t="s">
        <v>287</v>
      </c>
      <c r="C428" s="69">
        <v>228</v>
      </c>
      <c r="D428" s="81">
        <f t="shared" si="10"/>
        <v>21.0530701754386</v>
      </c>
      <c r="E428" s="70">
        <v>4800.1</v>
      </c>
      <c r="F428" s="3" t="s">
        <v>582</v>
      </c>
    </row>
    <row r="429" spans="1:6" ht="15">
      <c r="A429" s="67" t="s">
        <v>408</v>
      </c>
      <c r="B429" s="68" t="s">
        <v>287</v>
      </c>
      <c r="C429" s="69">
        <v>112</v>
      </c>
      <c r="D429" s="81">
        <f t="shared" si="10"/>
        <v>19.330357142857142</v>
      </c>
      <c r="E429" s="70">
        <v>2165</v>
      </c>
      <c r="F429" s="3" t="s">
        <v>582</v>
      </c>
    </row>
    <row r="430" spans="1:6" ht="15">
      <c r="A430" s="67" t="s">
        <v>409</v>
      </c>
      <c r="B430" s="68" t="s">
        <v>287</v>
      </c>
      <c r="C430" s="69">
        <v>5</v>
      </c>
      <c r="D430" s="81">
        <f t="shared" si="10"/>
        <v>411.2</v>
      </c>
      <c r="E430" s="70">
        <v>2056</v>
      </c>
      <c r="F430" s="3" t="s">
        <v>582</v>
      </c>
    </row>
    <row r="431" spans="1:6" ht="15">
      <c r="A431" s="67" t="s">
        <v>555</v>
      </c>
      <c r="B431" s="68" t="s">
        <v>287</v>
      </c>
      <c r="C431" s="69">
        <v>1</v>
      </c>
      <c r="D431" s="81">
        <f t="shared" si="10"/>
        <v>88.35</v>
      </c>
      <c r="E431" s="70">
        <v>88.35</v>
      </c>
      <c r="F431" s="3" t="s">
        <v>582</v>
      </c>
    </row>
    <row r="432" spans="1:6" ht="15">
      <c r="A432" s="67" t="s">
        <v>556</v>
      </c>
      <c r="B432" s="68" t="s">
        <v>287</v>
      </c>
      <c r="C432" s="69">
        <v>3</v>
      </c>
      <c r="D432" s="81">
        <f t="shared" si="10"/>
        <v>89.3</v>
      </c>
      <c r="E432" s="70">
        <v>267.9</v>
      </c>
      <c r="F432" s="3" t="s">
        <v>582</v>
      </c>
    </row>
    <row r="433" spans="1:6" ht="15">
      <c r="A433" s="67" t="s">
        <v>410</v>
      </c>
      <c r="B433" s="68" t="s">
        <v>577</v>
      </c>
      <c r="C433" s="69">
        <v>27</v>
      </c>
      <c r="D433" s="81">
        <f aca="true" t="shared" si="11" ref="D433:D494">E433/C433</f>
        <v>26.55185185185185</v>
      </c>
      <c r="E433" s="70">
        <v>716.9</v>
      </c>
      <c r="F433" s="3" t="s">
        <v>582</v>
      </c>
    </row>
    <row r="434" spans="1:6" ht="15">
      <c r="A434" s="67" t="s">
        <v>557</v>
      </c>
      <c r="B434" s="68" t="s">
        <v>283</v>
      </c>
      <c r="C434" s="69">
        <v>100</v>
      </c>
      <c r="D434" s="81">
        <f t="shared" si="11"/>
        <v>17.48</v>
      </c>
      <c r="E434" s="70">
        <v>1748</v>
      </c>
      <c r="F434" s="3" t="s">
        <v>582</v>
      </c>
    </row>
    <row r="435" spans="1:6" ht="15">
      <c r="A435" s="67" t="s">
        <v>411</v>
      </c>
      <c r="B435" s="68" t="s">
        <v>287</v>
      </c>
      <c r="C435" s="69">
        <v>1</v>
      </c>
      <c r="D435" s="81">
        <f t="shared" si="11"/>
        <v>220.4</v>
      </c>
      <c r="E435" s="70">
        <v>220.4</v>
      </c>
      <c r="F435" s="3" t="s">
        <v>582</v>
      </c>
    </row>
    <row r="436" spans="1:6" ht="15">
      <c r="A436" s="67" t="s">
        <v>412</v>
      </c>
      <c r="B436" s="68" t="s">
        <v>292</v>
      </c>
      <c r="C436" s="69">
        <v>7.8</v>
      </c>
      <c r="D436" s="81">
        <f t="shared" si="11"/>
        <v>41.800000000000004</v>
      </c>
      <c r="E436" s="70">
        <v>326.04</v>
      </c>
      <c r="F436" s="3" t="s">
        <v>582</v>
      </c>
    </row>
    <row r="437" spans="1:6" ht="15">
      <c r="A437" s="67" t="s">
        <v>413</v>
      </c>
      <c r="B437" s="68" t="s">
        <v>287</v>
      </c>
      <c r="C437" s="69">
        <v>1</v>
      </c>
      <c r="D437" s="81">
        <f t="shared" si="11"/>
        <v>137.75</v>
      </c>
      <c r="E437" s="70">
        <v>137.75</v>
      </c>
      <c r="F437" s="3" t="s">
        <v>582</v>
      </c>
    </row>
    <row r="438" spans="1:6" ht="15">
      <c r="A438" s="67" t="s">
        <v>414</v>
      </c>
      <c r="B438" s="68" t="s">
        <v>287</v>
      </c>
      <c r="C438" s="69">
        <v>1</v>
      </c>
      <c r="D438" s="81">
        <f t="shared" si="11"/>
        <v>175</v>
      </c>
      <c r="E438" s="70">
        <v>175</v>
      </c>
      <c r="F438" s="3" t="s">
        <v>582</v>
      </c>
    </row>
    <row r="439" spans="1:6" ht="15">
      <c r="A439" s="67" t="s">
        <v>415</v>
      </c>
      <c r="B439" s="68" t="s">
        <v>287</v>
      </c>
      <c r="C439" s="69">
        <v>5</v>
      </c>
      <c r="D439" s="81">
        <f t="shared" si="11"/>
        <v>161.8</v>
      </c>
      <c r="E439" s="70">
        <v>809</v>
      </c>
      <c r="F439" s="3" t="s">
        <v>582</v>
      </c>
    </row>
    <row r="440" spans="1:6" ht="15" customHeight="1">
      <c r="A440" s="67" t="s">
        <v>416</v>
      </c>
      <c r="B440" s="68" t="s">
        <v>287</v>
      </c>
      <c r="C440" s="69">
        <v>3</v>
      </c>
      <c r="D440" s="81">
        <f t="shared" si="11"/>
        <v>47.18333333333334</v>
      </c>
      <c r="E440" s="70">
        <v>141.55</v>
      </c>
      <c r="F440" s="3" t="s">
        <v>582</v>
      </c>
    </row>
    <row r="441" spans="1:6" ht="15">
      <c r="A441" s="67" t="s">
        <v>417</v>
      </c>
      <c r="B441" s="68" t="s">
        <v>287</v>
      </c>
      <c r="C441" s="69">
        <v>18</v>
      </c>
      <c r="D441" s="81">
        <f t="shared" si="11"/>
        <v>95.63333333333334</v>
      </c>
      <c r="E441" s="70">
        <v>1721.4</v>
      </c>
      <c r="F441" s="3" t="s">
        <v>582</v>
      </c>
    </row>
    <row r="442" spans="1:6" ht="15">
      <c r="A442" s="67" t="s">
        <v>418</v>
      </c>
      <c r="B442" s="68" t="s">
        <v>293</v>
      </c>
      <c r="C442" s="69">
        <v>400</v>
      </c>
      <c r="D442" s="81">
        <v>65</v>
      </c>
      <c r="E442" s="70">
        <f>C442*D442</f>
        <v>26000</v>
      </c>
      <c r="F442" s="3" t="s">
        <v>582</v>
      </c>
    </row>
    <row r="443" spans="1:6" ht="15">
      <c r="A443" s="67" t="s">
        <v>419</v>
      </c>
      <c r="B443" s="68" t="s">
        <v>308</v>
      </c>
      <c r="C443" s="69">
        <v>4</v>
      </c>
      <c r="D443" s="81">
        <f t="shared" si="11"/>
        <v>76.475</v>
      </c>
      <c r="E443" s="70">
        <v>305.9</v>
      </c>
      <c r="F443" s="3" t="s">
        <v>582</v>
      </c>
    </row>
    <row r="444" spans="1:6" ht="15">
      <c r="A444" s="67" t="s">
        <v>420</v>
      </c>
      <c r="B444" s="68" t="s">
        <v>287</v>
      </c>
      <c r="C444" s="69">
        <v>25</v>
      </c>
      <c r="D444" s="81">
        <f t="shared" si="11"/>
        <v>22.538</v>
      </c>
      <c r="E444" s="70">
        <v>563.45</v>
      </c>
      <c r="F444" s="3" t="s">
        <v>582</v>
      </c>
    </row>
    <row r="445" spans="1:6" ht="15">
      <c r="A445" s="67" t="s">
        <v>558</v>
      </c>
      <c r="B445" s="68" t="s">
        <v>287</v>
      </c>
      <c r="C445" s="69">
        <v>20</v>
      </c>
      <c r="D445" s="81">
        <f t="shared" si="11"/>
        <v>1.9</v>
      </c>
      <c r="E445" s="70">
        <v>38</v>
      </c>
      <c r="F445" s="3" t="s">
        <v>582</v>
      </c>
    </row>
    <row r="446" spans="1:6" ht="15">
      <c r="A446" s="67" t="s">
        <v>421</v>
      </c>
      <c r="B446" s="68" t="s">
        <v>308</v>
      </c>
      <c r="C446" s="69">
        <v>3.6</v>
      </c>
      <c r="D446" s="81">
        <f t="shared" si="11"/>
        <v>193.66666666666669</v>
      </c>
      <c r="E446" s="70">
        <v>697.2</v>
      </c>
      <c r="F446" s="3" t="s">
        <v>582</v>
      </c>
    </row>
    <row r="447" spans="1:6" ht="15">
      <c r="A447" s="67" t="s">
        <v>422</v>
      </c>
      <c r="B447" s="68" t="s">
        <v>287</v>
      </c>
      <c r="C447" s="69">
        <v>118</v>
      </c>
      <c r="D447" s="81">
        <f t="shared" si="11"/>
        <v>14.715254237288136</v>
      </c>
      <c r="E447" s="70">
        <v>1736.4</v>
      </c>
      <c r="F447" s="3" t="s">
        <v>582</v>
      </c>
    </row>
    <row r="448" spans="1:6" ht="15">
      <c r="A448" s="67" t="s">
        <v>559</v>
      </c>
      <c r="B448" s="68" t="s">
        <v>308</v>
      </c>
      <c r="C448" s="69">
        <v>1</v>
      </c>
      <c r="D448" s="81">
        <f t="shared" si="11"/>
        <v>74.1</v>
      </c>
      <c r="E448" s="70">
        <v>74.1</v>
      </c>
      <c r="F448" s="3" t="s">
        <v>582</v>
      </c>
    </row>
    <row r="449" spans="1:6" ht="15">
      <c r="A449" s="67" t="s">
        <v>423</v>
      </c>
      <c r="B449" s="68" t="s">
        <v>287</v>
      </c>
      <c r="C449" s="69">
        <v>4</v>
      </c>
      <c r="D449" s="81">
        <f t="shared" si="11"/>
        <v>543.4</v>
      </c>
      <c r="E449" s="70">
        <v>2173.6</v>
      </c>
      <c r="F449" s="3" t="s">
        <v>582</v>
      </c>
    </row>
    <row r="450" spans="1:6" ht="15">
      <c r="A450" s="67" t="s">
        <v>560</v>
      </c>
      <c r="B450" s="68" t="s">
        <v>293</v>
      </c>
      <c r="C450" s="69">
        <v>150</v>
      </c>
      <c r="D450" s="81">
        <f t="shared" si="11"/>
        <v>15.706666666666667</v>
      </c>
      <c r="E450" s="70">
        <v>2356</v>
      </c>
      <c r="F450" s="3" t="s">
        <v>582</v>
      </c>
    </row>
    <row r="451" spans="1:6" ht="15" customHeight="1">
      <c r="A451" s="67" t="s">
        <v>424</v>
      </c>
      <c r="B451" s="68" t="s">
        <v>287</v>
      </c>
      <c r="C451" s="69">
        <v>34</v>
      </c>
      <c r="D451" s="81">
        <f t="shared" si="11"/>
        <v>21.73235294117647</v>
      </c>
      <c r="E451" s="70">
        <v>738.9</v>
      </c>
      <c r="F451" s="3" t="s">
        <v>582</v>
      </c>
    </row>
    <row r="452" spans="1:6" ht="15">
      <c r="A452" s="67" t="s">
        <v>561</v>
      </c>
      <c r="B452" s="68" t="s">
        <v>287</v>
      </c>
      <c r="C452" s="69">
        <v>5</v>
      </c>
      <c r="D452" s="81">
        <f t="shared" si="11"/>
        <v>39.5</v>
      </c>
      <c r="E452" s="70">
        <v>197.5</v>
      </c>
      <c r="F452" s="3" t="s">
        <v>582</v>
      </c>
    </row>
    <row r="453" spans="1:6" ht="15">
      <c r="A453" s="67" t="s">
        <v>562</v>
      </c>
      <c r="B453" s="68" t="s">
        <v>287</v>
      </c>
      <c r="C453" s="69">
        <v>3</v>
      </c>
      <c r="D453" s="81">
        <f t="shared" si="11"/>
        <v>46.98333333333333</v>
      </c>
      <c r="E453" s="70">
        <v>140.95</v>
      </c>
      <c r="F453" s="3" t="s">
        <v>582</v>
      </c>
    </row>
    <row r="454" spans="1:6" ht="15">
      <c r="A454" s="67" t="s">
        <v>425</v>
      </c>
      <c r="B454" s="68" t="s">
        <v>287</v>
      </c>
      <c r="C454" s="69">
        <v>420</v>
      </c>
      <c r="D454" s="81">
        <f t="shared" si="11"/>
        <v>3.8052380952380953</v>
      </c>
      <c r="E454" s="70">
        <v>1598.2</v>
      </c>
      <c r="F454" s="3" t="s">
        <v>582</v>
      </c>
    </row>
    <row r="455" spans="1:6" ht="15">
      <c r="A455" s="67" t="s">
        <v>426</v>
      </c>
      <c r="B455" s="68" t="s">
        <v>577</v>
      </c>
      <c r="C455" s="69">
        <v>15</v>
      </c>
      <c r="D455" s="81">
        <f t="shared" si="11"/>
        <v>20.35</v>
      </c>
      <c r="E455" s="70">
        <v>305.25</v>
      </c>
      <c r="F455" s="3" t="s">
        <v>582</v>
      </c>
    </row>
    <row r="456" spans="1:6" ht="15">
      <c r="A456" s="67" t="s">
        <v>427</v>
      </c>
      <c r="B456" s="68" t="s">
        <v>287</v>
      </c>
      <c r="C456" s="69">
        <v>27</v>
      </c>
      <c r="D456" s="81">
        <f t="shared" si="11"/>
        <v>11.417777777777777</v>
      </c>
      <c r="E456" s="70">
        <v>308.28</v>
      </c>
      <c r="F456" s="3" t="s">
        <v>582</v>
      </c>
    </row>
    <row r="457" spans="1:6" ht="15">
      <c r="A457" s="67" t="s">
        <v>563</v>
      </c>
      <c r="B457" s="68" t="s">
        <v>287</v>
      </c>
      <c r="C457" s="69">
        <v>10</v>
      </c>
      <c r="D457" s="81">
        <f t="shared" si="11"/>
        <v>10.64</v>
      </c>
      <c r="E457" s="70">
        <v>106.4</v>
      </c>
      <c r="F457" s="3" t="s">
        <v>582</v>
      </c>
    </row>
    <row r="458" spans="1:6" ht="15">
      <c r="A458" s="67" t="s">
        <v>564</v>
      </c>
      <c r="B458" s="68" t="s">
        <v>287</v>
      </c>
      <c r="C458" s="69">
        <v>5</v>
      </c>
      <c r="D458" s="81">
        <f t="shared" si="11"/>
        <v>182.716</v>
      </c>
      <c r="E458" s="70">
        <v>913.58</v>
      </c>
      <c r="F458" s="3" t="s">
        <v>582</v>
      </c>
    </row>
    <row r="459" spans="1:6" ht="15">
      <c r="A459" s="67" t="s">
        <v>565</v>
      </c>
      <c r="B459" s="68" t="s">
        <v>287</v>
      </c>
      <c r="C459" s="69">
        <v>5</v>
      </c>
      <c r="D459" s="81">
        <f t="shared" si="11"/>
        <v>123.95</v>
      </c>
      <c r="E459" s="70">
        <v>619.75</v>
      </c>
      <c r="F459" s="3" t="s">
        <v>582</v>
      </c>
    </row>
    <row r="460" spans="1:6" ht="15">
      <c r="A460" s="67" t="s">
        <v>428</v>
      </c>
      <c r="B460" s="68" t="s">
        <v>287</v>
      </c>
      <c r="C460" s="69">
        <v>1</v>
      </c>
      <c r="D460" s="81">
        <f t="shared" si="11"/>
        <v>33.25</v>
      </c>
      <c r="E460" s="70">
        <v>33.25</v>
      </c>
      <c r="F460" s="3" t="s">
        <v>582</v>
      </c>
    </row>
    <row r="461" spans="1:6" ht="15">
      <c r="A461" s="67" t="s">
        <v>429</v>
      </c>
      <c r="B461" s="68" t="s">
        <v>287</v>
      </c>
      <c r="C461" s="69">
        <v>35</v>
      </c>
      <c r="D461" s="81">
        <f t="shared" si="11"/>
        <v>7.285714285714286</v>
      </c>
      <c r="E461" s="70">
        <v>255</v>
      </c>
      <c r="F461" s="3" t="s">
        <v>582</v>
      </c>
    </row>
    <row r="462" spans="1:6" ht="15">
      <c r="A462" s="67" t="s">
        <v>430</v>
      </c>
      <c r="B462" s="68" t="s">
        <v>287</v>
      </c>
      <c r="C462" s="69">
        <v>140</v>
      </c>
      <c r="D462" s="81">
        <f t="shared" si="11"/>
        <v>6.135714285714286</v>
      </c>
      <c r="E462" s="70">
        <v>859</v>
      </c>
      <c r="F462" s="3" t="s">
        <v>582</v>
      </c>
    </row>
    <row r="463" spans="1:6" ht="15">
      <c r="A463" s="67" t="s">
        <v>431</v>
      </c>
      <c r="B463" s="68" t="s">
        <v>287</v>
      </c>
      <c r="C463" s="69">
        <v>61</v>
      </c>
      <c r="D463" s="81">
        <f t="shared" si="11"/>
        <v>26.368852459016395</v>
      </c>
      <c r="E463" s="70">
        <v>1608.5</v>
      </c>
      <c r="F463" s="3" t="s">
        <v>582</v>
      </c>
    </row>
    <row r="464" spans="1:6" ht="15">
      <c r="A464" s="67" t="s">
        <v>432</v>
      </c>
      <c r="B464" s="68" t="s">
        <v>287</v>
      </c>
      <c r="C464" s="69">
        <v>10</v>
      </c>
      <c r="D464" s="81">
        <f t="shared" si="11"/>
        <v>11</v>
      </c>
      <c r="E464" s="70">
        <v>110</v>
      </c>
      <c r="F464" s="3" t="s">
        <v>582</v>
      </c>
    </row>
    <row r="465" spans="1:6" ht="15">
      <c r="A465" s="67" t="s">
        <v>432</v>
      </c>
      <c r="B465" s="68" t="s">
        <v>283</v>
      </c>
      <c r="C465" s="69">
        <v>5</v>
      </c>
      <c r="D465" s="81">
        <f t="shared" si="11"/>
        <v>10.914</v>
      </c>
      <c r="E465" s="70">
        <v>54.57</v>
      </c>
      <c r="F465" s="3" t="s">
        <v>582</v>
      </c>
    </row>
    <row r="466" spans="1:6" ht="15">
      <c r="A466" s="67" t="s">
        <v>433</v>
      </c>
      <c r="B466" s="68" t="s">
        <v>287</v>
      </c>
      <c r="C466" s="69">
        <v>3</v>
      </c>
      <c r="D466" s="81">
        <f t="shared" si="11"/>
        <v>44.6</v>
      </c>
      <c r="E466" s="70">
        <v>133.8</v>
      </c>
      <c r="F466" s="3" t="s">
        <v>582</v>
      </c>
    </row>
    <row r="467" spans="1:6" ht="15">
      <c r="A467" s="67" t="s">
        <v>434</v>
      </c>
      <c r="B467" s="68" t="s">
        <v>287</v>
      </c>
      <c r="C467" s="69">
        <v>7</v>
      </c>
      <c r="D467" s="81">
        <f t="shared" si="11"/>
        <v>617.5</v>
      </c>
      <c r="E467" s="70">
        <v>4322.5</v>
      </c>
      <c r="F467" s="3" t="s">
        <v>582</v>
      </c>
    </row>
    <row r="468" spans="1:6" ht="15">
      <c r="A468" s="67" t="s">
        <v>435</v>
      </c>
      <c r="B468" s="68" t="s">
        <v>308</v>
      </c>
      <c r="C468" s="69">
        <v>51</v>
      </c>
      <c r="D468" s="81">
        <f t="shared" si="11"/>
        <v>64.30745098039215</v>
      </c>
      <c r="E468" s="70">
        <v>3279.68</v>
      </c>
      <c r="F468" s="3" t="s">
        <v>582</v>
      </c>
    </row>
    <row r="469" spans="1:6" ht="15">
      <c r="A469" s="67" t="s">
        <v>436</v>
      </c>
      <c r="B469" s="68" t="s">
        <v>308</v>
      </c>
      <c r="C469" s="69">
        <v>1</v>
      </c>
      <c r="D469" s="81">
        <f t="shared" si="11"/>
        <v>88.27</v>
      </c>
      <c r="E469" s="70">
        <v>88.27</v>
      </c>
      <c r="F469" s="3" t="s">
        <v>582</v>
      </c>
    </row>
    <row r="470" spans="1:6" ht="15">
      <c r="A470" s="67" t="s">
        <v>437</v>
      </c>
      <c r="B470" s="68" t="s">
        <v>308</v>
      </c>
      <c r="C470" s="69">
        <v>4.5</v>
      </c>
      <c r="D470" s="81">
        <f t="shared" si="11"/>
        <v>133</v>
      </c>
      <c r="E470" s="70">
        <v>598.5</v>
      </c>
      <c r="F470" s="3" t="s">
        <v>582</v>
      </c>
    </row>
    <row r="471" spans="1:6" ht="15">
      <c r="A471" s="67" t="s">
        <v>438</v>
      </c>
      <c r="B471" s="68" t="s">
        <v>308</v>
      </c>
      <c r="C471" s="69">
        <v>3</v>
      </c>
      <c r="D471" s="81">
        <f t="shared" si="11"/>
        <v>51.870000000000005</v>
      </c>
      <c r="E471" s="70">
        <v>155.61</v>
      </c>
      <c r="F471" s="3" t="s">
        <v>582</v>
      </c>
    </row>
    <row r="472" spans="1:6" ht="15">
      <c r="A472" s="67" t="s">
        <v>439</v>
      </c>
      <c r="B472" s="68" t="s">
        <v>293</v>
      </c>
      <c r="C472" s="69">
        <v>60</v>
      </c>
      <c r="D472" s="81">
        <v>78</v>
      </c>
      <c r="E472" s="70">
        <f>C472*D472</f>
        <v>4680</v>
      </c>
      <c r="F472" s="3" t="s">
        <v>582</v>
      </c>
    </row>
    <row r="473" spans="1:6" ht="15">
      <c r="A473" s="67" t="s">
        <v>439</v>
      </c>
      <c r="B473" s="68" t="s">
        <v>308</v>
      </c>
      <c r="C473" s="69">
        <v>20</v>
      </c>
      <c r="D473" s="81">
        <v>106</v>
      </c>
      <c r="E473" s="70">
        <f>C473*D473</f>
        <v>2120</v>
      </c>
      <c r="F473" s="3" t="s">
        <v>582</v>
      </c>
    </row>
    <row r="474" spans="1:6" ht="15">
      <c r="A474" s="67" t="s">
        <v>440</v>
      </c>
      <c r="B474" s="68" t="s">
        <v>287</v>
      </c>
      <c r="C474" s="69">
        <v>60</v>
      </c>
      <c r="D474" s="81">
        <f t="shared" si="11"/>
        <v>15</v>
      </c>
      <c r="E474" s="70">
        <v>900</v>
      </c>
      <c r="F474" s="3" t="s">
        <v>582</v>
      </c>
    </row>
    <row r="475" spans="1:6" ht="15">
      <c r="A475" s="67" t="s">
        <v>566</v>
      </c>
      <c r="B475" s="68" t="s">
        <v>287</v>
      </c>
      <c r="C475" s="69">
        <v>20</v>
      </c>
      <c r="D475" s="81">
        <f t="shared" si="11"/>
        <v>18.05</v>
      </c>
      <c r="E475" s="70">
        <v>361</v>
      </c>
      <c r="F475" s="3" t="s">
        <v>582</v>
      </c>
    </row>
    <row r="476" spans="1:6" ht="15">
      <c r="A476" s="67" t="s">
        <v>567</v>
      </c>
      <c r="B476" s="68" t="s">
        <v>283</v>
      </c>
      <c r="C476" s="69">
        <v>2</v>
      </c>
      <c r="D476" s="81">
        <f t="shared" si="11"/>
        <v>45</v>
      </c>
      <c r="E476" s="70">
        <v>90</v>
      </c>
      <c r="F476" s="3" t="s">
        <v>582</v>
      </c>
    </row>
    <row r="477" spans="1:6" ht="15">
      <c r="A477" s="67" t="s">
        <v>441</v>
      </c>
      <c r="B477" s="68" t="s">
        <v>287</v>
      </c>
      <c r="C477" s="69">
        <v>11</v>
      </c>
      <c r="D477" s="81">
        <f t="shared" si="11"/>
        <v>94.10909090909091</v>
      </c>
      <c r="E477" s="70">
        <v>1035.2</v>
      </c>
      <c r="F477" s="3" t="s">
        <v>582</v>
      </c>
    </row>
    <row r="478" spans="1:6" ht="15">
      <c r="A478" s="67" t="s">
        <v>442</v>
      </c>
      <c r="B478" s="68" t="s">
        <v>287</v>
      </c>
      <c r="C478" s="69">
        <v>59</v>
      </c>
      <c r="D478" s="81">
        <f t="shared" si="11"/>
        <v>4.11864406779661</v>
      </c>
      <c r="E478" s="70">
        <v>243</v>
      </c>
      <c r="F478" s="3" t="s">
        <v>582</v>
      </c>
    </row>
    <row r="479" spans="1:6" ht="15">
      <c r="A479" s="67" t="s">
        <v>568</v>
      </c>
      <c r="B479" s="68" t="s">
        <v>287</v>
      </c>
      <c r="C479" s="69">
        <v>5</v>
      </c>
      <c r="D479" s="81">
        <f t="shared" si="11"/>
        <v>10.2</v>
      </c>
      <c r="E479" s="70">
        <v>51</v>
      </c>
      <c r="F479" s="3" t="s">
        <v>582</v>
      </c>
    </row>
    <row r="480" spans="1:6" ht="15">
      <c r="A480" s="67" t="s">
        <v>443</v>
      </c>
      <c r="B480" s="68" t="s">
        <v>287</v>
      </c>
      <c r="C480" s="69">
        <v>120</v>
      </c>
      <c r="D480" s="81">
        <f t="shared" si="11"/>
        <v>1.125</v>
      </c>
      <c r="E480" s="70">
        <v>135</v>
      </c>
      <c r="F480" s="3" t="s">
        <v>582</v>
      </c>
    </row>
    <row r="481" spans="1:6" ht="15">
      <c r="A481" s="67" t="s">
        <v>569</v>
      </c>
      <c r="B481" s="68" t="s">
        <v>287</v>
      </c>
      <c r="C481" s="69">
        <v>6</v>
      </c>
      <c r="D481" s="81">
        <f t="shared" si="11"/>
        <v>175</v>
      </c>
      <c r="E481" s="70">
        <v>1050</v>
      </c>
      <c r="F481" s="3" t="s">
        <v>582</v>
      </c>
    </row>
    <row r="482" spans="1:6" ht="15">
      <c r="A482" s="67" t="s">
        <v>444</v>
      </c>
      <c r="B482" s="68" t="s">
        <v>287</v>
      </c>
      <c r="C482" s="69">
        <v>28</v>
      </c>
      <c r="D482" s="81">
        <f t="shared" si="11"/>
        <v>0.3</v>
      </c>
      <c r="E482" s="70">
        <v>8.4</v>
      </c>
      <c r="F482" s="3" t="s">
        <v>582</v>
      </c>
    </row>
    <row r="483" spans="1:6" ht="15">
      <c r="A483" s="67" t="s">
        <v>445</v>
      </c>
      <c r="B483" s="68" t="s">
        <v>287</v>
      </c>
      <c r="C483" s="69">
        <v>6</v>
      </c>
      <c r="D483" s="81">
        <f t="shared" si="11"/>
        <v>40</v>
      </c>
      <c r="E483" s="70">
        <v>240</v>
      </c>
      <c r="F483" s="3" t="s">
        <v>582</v>
      </c>
    </row>
    <row r="484" spans="1:6" ht="15">
      <c r="A484" s="67" t="s">
        <v>446</v>
      </c>
      <c r="B484" s="68" t="s">
        <v>293</v>
      </c>
      <c r="C484" s="69">
        <v>30</v>
      </c>
      <c r="D484" s="81">
        <f t="shared" si="11"/>
        <v>16.941666666666666</v>
      </c>
      <c r="E484" s="70">
        <v>508.25</v>
      </c>
      <c r="F484" s="3" t="s">
        <v>582</v>
      </c>
    </row>
    <row r="485" spans="1:6" ht="15">
      <c r="A485" s="67" t="s">
        <v>570</v>
      </c>
      <c r="B485" s="68" t="s">
        <v>283</v>
      </c>
      <c r="C485" s="69">
        <v>2</v>
      </c>
      <c r="D485" s="81">
        <f t="shared" si="11"/>
        <v>10</v>
      </c>
      <c r="E485" s="70">
        <v>20</v>
      </c>
      <c r="F485" s="3" t="s">
        <v>582</v>
      </c>
    </row>
    <row r="486" spans="1:6" ht="15">
      <c r="A486" s="67" t="s">
        <v>449</v>
      </c>
      <c r="B486" s="68" t="s">
        <v>287</v>
      </c>
      <c r="C486" s="69">
        <v>50</v>
      </c>
      <c r="D486" s="81">
        <f t="shared" si="11"/>
        <v>40.2</v>
      </c>
      <c r="E486" s="70">
        <v>2010</v>
      </c>
      <c r="F486" s="3" t="s">
        <v>582</v>
      </c>
    </row>
    <row r="487" spans="1:6" ht="15">
      <c r="A487" s="67" t="s">
        <v>450</v>
      </c>
      <c r="B487" s="68" t="s">
        <v>287</v>
      </c>
      <c r="C487" s="69">
        <v>1</v>
      </c>
      <c r="D487" s="81">
        <f t="shared" si="11"/>
        <v>33.25</v>
      </c>
      <c r="E487" s="70">
        <v>33.25</v>
      </c>
      <c r="F487" s="3" t="s">
        <v>582</v>
      </c>
    </row>
    <row r="488" spans="1:6" ht="15">
      <c r="A488" s="67" t="s">
        <v>451</v>
      </c>
      <c r="B488" s="68" t="s">
        <v>287</v>
      </c>
      <c r="C488" s="69">
        <v>610</v>
      </c>
      <c r="D488" s="81">
        <f t="shared" si="11"/>
        <v>4.185245901639345</v>
      </c>
      <c r="E488" s="70">
        <v>2553</v>
      </c>
      <c r="F488" s="3" t="s">
        <v>582</v>
      </c>
    </row>
    <row r="489" spans="1:6" ht="15">
      <c r="A489" s="67" t="s">
        <v>452</v>
      </c>
      <c r="B489" s="68" t="s">
        <v>287</v>
      </c>
      <c r="C489" s="69">
        <v>640</v>
      </c>
      <c r="D489" s="81">
        <f t="shared" si="11"/>
        <v>3.9884218750000002</v>
      </c>
      <c r="E489" s="70">
        <v>2552.59</v>
      </c>
      <c r="F489" s="3" t="s">
        <v>582</v>
      </c>
    </row>
    <row r="490" spans="1:6" ht="15">
      <c r="A490" s="67" t="s">
        <v>453</v>
      </c>
      <c r="B490" s="68" t="s">
        <v>287</v>
      </c>
      <c r="C490" s="69">
        <v>3</v>
      </c>
      <c r="D490" s="81">
        <f t="shared" si="11"/>
        <v>50</v>
      </c>
      <c r="E490" s="70">
        <v>150</v>
      </c>
      <c r="F490" s="3" t="s">
        <v>582</v>
      </c>
    </row>
    <row r="491" spans="1:6" ht="15">
      <c r="A491" s="67" t="s">
        <v>454</v>
      </c>
      <c r="B491" s="68" t="s">
        <v>287</v>
      </c>
      <c r="C491" s="69">
        <v>4</v>
      </c>
      <c r="D491" s="81">
        <f t="shared" si="11"/>
        <v>675</v>
      </c>
      <c r="E491" s="70">
        <v>2700</v>
      </c>
      <c r="F491" s="3" t="s">
        <v>582</v>
      </c>
    </row>
    <row r="492" spans="1:6" ht="15">
      <c r="A492" s="67" t="s">
        <v>455</v>
      </c>
      <c r="B492" s="68" t="s">
        <v>287</v>
      </c>
      <c r="C492" s="69">
        <v>68</v>
      </c>
      <c r="D492" s="81">
        <f t="shared" si="11"/>
        <v>28.41176470588235</v>
      </c>
      <c r="E492" s="70">
        <v>1932</v>
      </c>
      <c r="F492" s="3" t="s">
        <v>582</v>
      </c>
    </row>
    <row r="493" spans="1:6" ht="15">
      <c r="A493" s="67" t="s">
        <v>456</v>
      </c>
      <c r="B493" s="68" t="s">
        <v>287</v>
      </c>
      <c r="C493" s="69">
        <v>5</v>
      </c>
      <c r="D493" s="81">
        <f t="shared" si="11"/>
        <v>49.1</v>
      </c>
      <c r="E493" s="70">
        <v>245.5</v>
      </c>
      <c r="F493" s="3" t="s">
        <v>582</v>
      </c>
    </row>
    <row r="494" spans="1:6" ht="15">
      <c r="A494" s="67" t="s">
        <v>457</v>
      </c>
      <c r="B494" s="68" t="s">
        <v>287</v>
      </c>
      <c r="C494" s="69">
        <v>89</v>
      </c>
      <c r="D494" s="81">
        <f t="shared" si="11"/>
        <v>5.41123595505618</v>
      </c>
      <c r="E494" s="70">
        <v>481.6</v>
      </c>
      <c r="F494" s="3" t="s">
        <v>582</v>
      </c>
    </row>
    <row r="495" spans="1:6" ht="15">
      <c r="A495" s="67" t="s">
        <v>571</v>
      </c>
      <c r="B495" s="68" t="s">
        <v>287</v>
      </c>
      <c r="C495" s="69">
        <v>10</v>
      </c>
      <c r="D495" s="81">
        <f aca="true" t="shared" si="12" ref="D495:D525">E495/C495</f>
        <v>6.3</v>
      </c>
      <c r="E495" s="70">
        <v>63</v>
      </c>
      <c r="F495" s="3" t="s">
        <v>582</v>
      </c>
    </row>
    <row r="496" spans="1:6" ht="15">
      <c r="A496" s="67" t="s">
        <v>458</v>
      </c>
      <c r="B496" s="68" t="s">
        <v>287</v>
      </c>
      <c r="C496" s="69">
        <v>1</v>
      </c>
      <c r="D496" s="81">
        <f t="shared" si="12"/>
        <v>85.5</v>
      </c>
      <c r="E496" s="70">
        <v>85.5</v>
      </c>
      <c r="F496" s="3" t="s">
        <v>582</v>
      </c>
    </row>
    <row r="497" spans="1:6" ht="15">
      <c r="A497" s="67" t="s">
        <v>459</v>
      </c>
      <c r="B497" s="68" t="s">
        <v>308</v>
      </c>
      <c r="C497" s="69">
        <v>0.8</v>
      </c>
      <c r="D497" s="81">
        <f t="shared" si="12"/>
        <v>127.0625</v>
      </c>
      <c r="E497" s="70">
        <v>101.65</v>
      </c>
      <c r="F497" s="3" t="s">
        <v>582</v>
      </c>
    </row>
    <row r="498" spans="1:6" ht="15">
      <c r="A498" s="67" t="s">
        <v>460</v>
      </c>
      <c r="B498" s="68" t="s">
        <v>287</v>
      </c>
      <c r="C498" s="69">
        <v>70</v>
      </c>
      <c r="D498" s="81">
        <f t="shared" si="12"/>
        <v>7.042857142857143</v>
      </c>
      <c r="E498" s="70">
        <v>493</v>
      </c>
      <c r="F498" s="3" t="s">
        <v>582</v>
      </c>
    </row>
    <row r="499" spans="1:6" ht="15">
      <c r="A499" s="67" t="s">
        <v>572</v>
      </c>
      <c r="B499" s="68" t="s">
        <v>287</v>
      </c>
      <c r="C499" s="69">
        <v>24</v>
      </c>
      <c r="D499" s="81">
        <f t="shared" si="12"/>
        <v>11.4</v>
      </c>
      <c r="E499" s="70">
        <v>273.6</v>
      </c>
      <c r="F499" s="3" t="s">
        <v>582</v>
      </c>
    </row>
    <row r="500" spans="1:6" ht="15">
      <c r="A500" s="67" t="s">
        <v>461</v>
      </c>
      <c r="B500" s="68" t="s">
        <v>287</v>
      </c>
      <c r="C500" s="69">
        <v>20</v>
      </c>
      <c r="D500" s="81">
        <f t="shared" si="12"/>
        <v>5.225</v>
      </c>
      <c r="E500" s="70">
        <v>104.5</v>
      </c>
      <c r="F500" s="3" t="s">
        <v>582</v>
      </c>
    </row>
    <row r="501" spans="1:6" ht="15">
      <c r="A501" s="67" t="s">
        <v>462</v>
      </c>
      <c r="B501" s="68" t="s">
        <v>287</v>
      </c>
      <c r="C501" s="69">
        <v>1</v>
      </c>
      <c r="D501" s="81">
        <f t="shared" si="12"/>
        <v>389.5</v>
      </c>
      <c r="E501" s="70">
        <v>389.5</v>
      </c>
      <c r="F501" s="3" t="s">
        <v>582</v>
      </c>
    </row>
    <row r="502" spans="1:6" ht="15">
      <c r="A502" s="67" t="s">
        <v>463</v>
      </c>
      <c r="B502" s="68" t="s">
        <v>283</v>
      </c>
      <c r="C502" s="69">
        <v>100</v>
      </c>
      <c r="D502" s="81">
        <v>30</v>
      </c>
      <c r="E502" s="70">
        <f>C502*D502</f>
        <v>3000</v>
      </c>
      <c r="F502" s="3" t="s">
        <v>582</v>
      </c>
    </row>
    <row r="503" spans="1:6" ht="15">
      <c r="A503" s="67" t="s">
        <v>464</v>
      </c>
      <c r="B503" s="68" t="s">
        <v>293</v>
      </c>
      <c r="C503" s="69">
        <v>3</v>
      </c>
      <c r="D503" s="81">
        <f t="shared" si="12"/>
        <v>265</v>
      </c>
      <c r="E503" s="70">
        <v>795</v>
      </c>
      <c r="F503" s="3" t="s">
        <v>582</v>
      </c>
    </row>
    <row r="504" spans="1:6" ht="15">
      <c r="A504" s="67" t="s">
        <v>465</v>
      </c>
      <c r="B504" s="68" t="s">
        <v>287</v>
      </c>
      <c r="C504" s="69">
        <v>2</v>
      </c>
      <c r="D504" s="81">
        <f t="shared" si="12"/>
        <v>6.175</v>
      </c>
      <c r="E504" s="70">
        <v>12.35</v>
      </c>
      <c r="F504" s="3" t="s">
        <v>582</v>
      </c>
    </row>
    <row r="505" spans="1:6" ht="15">
      <c r="A505" s="67" t="s">
        <v>466</v>
      </c>
      <c r="B505" s="68" t="s">
        <v>287</v>
      </c>
      <c r="C505" s="69">
        <v>5</v>
      </c>
      <c r="D505" s="81">
        <f t="shared" si="12"/>
        <v>65</v>
      </c>
      <c r="E505" s="70">
        <v>325</v>
      </c>
      <c r="F505" s="3" t="s">
        <v>582</v>
      </c>
    </row>
    <row r="506" spans="1:6" ht="15">
      <c r="A506" s="67" t="s">
        <v>573</v>
      </c>
      <c r="B506" s="68" t="s">
        <v>287</v>
      </c>
      <c r="C506" s="69">
        <v>4</v>
      </c>
      <c r="D506" s="81">
        <f t="shared" si="12"/>
        <v>69</v>
      </c>
      <c r="E506" s="70">
        <v>276</v>
      </c>
      <c r="F506" s="3" t="s">
        <v>582</v>
      </c>
    </row>
    <row r="507" spans="1:6" ht="15">
      <c r="A507" s="67" t="s">
        <v>469</v>
      </c>
      <c r="B507" s="68" t="s">
        <v>308</v>
      </c>
      <c r="C507" s="69">
        <v>29</v>
      </c>
      <c r="D507" s="81">
        <f t="shared" si="12"/>
        <v>143.99689655172412</v>
      </c>
      <c r="E507" s="70">
        <v>4175.91</v>
      </c>
      <c r="F507" s="3" t="s">
        <v>582</v>
      </c>
    </row>
    <row r="508" spans="1:6" ht="15">
      <c r="A508" s="67" t="s">
        <v>470</v>
      </c>
      <c r="B508" s="68" t="s">
        <v>287</v>
      </c>
      <c r="C508" s="69">
        <v>100</v>
      </c>
      <c r="D508" s="81">
        <f t="shared" si="12"/>
        <v>3.9</v>
      </c>
      <c r="E508" s="70">
        <v>390</v>
      </c>
      <c r="F508" s="3" t="s">
        <v>582</v>
      </c>
    </row>
    <row r="509" spans="1:6" ht="15">
      <c r="A509" s="67" t="s">
        <v>471</v>
      </c>
      <c r="B509" s="68" t="s">
        <v>287</v>
      </c>
      <c r="C509" s="69">
        <v>26</v>
      </c>
      <c r="D509" s="81">
        <f t="shared" si="12"/>
        <v>75</v>
      </c>
      <c r="E509" s="70">
        <v>1950</v>
      </c>
      <c r="F509" s="3" t="s">
        <v>582</v>
      </c>
    </row>
    <row r="510" spans="1:6" ht="15">
      <c r="A510" s="67" t="s">
        <v>472</v>
      </c>
      <c r="B510" s="68"/>
      <c r="C510" s="69">
        <v>1</v>
      </c>
      <c r="D510" s="81">
        <f t="shared" si="12"/>
        <v>83.6</v>
      </c>
      <c r="E510" s="70">
        <v>83.6</v>
      </c>
      <c r="F510" s="3" t="s">
        <v>582</v>
      </c>
    </row>
    <row r="511" spans="1:6" ht="15">
      <c r="A511" s="67" t="s">
        <v>473</v>
      </c>
      <c r="B511" s="68" t="s">
        <v>292</v>
      </c>
      <c r="C511" s="69">
        <v>1</v>
      </c>
      <c r="D511" s="81">
        <f t="shared" si="12"/>
        <v>57.95</v>
      </c>
      <c r="E511" s="70">
        <v>57.95</v>
      </c>
      <c r="F511" s="3" t="s">
        <v>582</v>
      </c>
    </row>
    <row r="512" spans="1:6" ht="15">
      <c r="A512" s="67" t="s">
        <v>574</v>
      </c>
      <c r="B512" s="68" t="s">
        <v>287</v>
      </c>
      <c r="C512" s="69">
        <v>3</v>
      </c>
      <c r="D512" s="81">
        <f t="shared" si="12"/>
        <v>163.4</v>
      </c>
      <c r="E512" s="70">
        <v>490.2</v>
      </c>
      <c r="F512" s="3" t="s">
        <v>582</v>
      </c>
    </row>
    <row r="513" spans="1:6" ht="15">
      <c r="A513" s="67" t="s">
        <v>474</v>
      </c>
      <c r="B513" s="68"/>
      <c r="C513" s="69">
        <v>1</v>
      </c>
      <c r="D513" s="81">
        <f t="shared" si="12"/>
        <v>105.45</v>
      </c>
      <c r="E513" s="70">
        <v>105.45</v>
      </c>
      <c r="F513" s="3" t="s">
        <v>582</v>
      </c>
    </row>
    <row r="514" spans="1:6" ht="15">
      <c r="A514" s="67" t="s">
        <v>475</v>
      </c>
      <c r="B514" s="68" t="s">
        <v>287</v>
      </c>
      <c r="C514" s="69">
        <v>2</v>
      </c>
      <c r="D514" s="81">
        <f t="shared" si="12"/>
        <v>68.4</v>
      </c>
      <c r="E514" s="70">
        <v>136.8</v>
      </c>
      <c r="F514" s="3" t="s">
        <v>582</v>
      </c>
    </row>
    <row r="515" spans="1:6" ht="15">
      <c r="A515" s="67" t="s">
        <v>476</v>
      </c>
      <c r="B515" s="68" t="s">
        <v>293</v>
      </c>
      <c r="C515" s="69">
        <v>15</v>
      </c>
      <c r="D515" s="81">
        <f t="shared" si="12"/>
        <v>28.373333333333335</v>
      </c>
      <c r="E515" s="70">
        <v>425.6</v>
      </c>
      <c r="F515" s="3" t="s">
        <v>582</v>
      </c>
    </row>
    <row r="516" spans="1:6" ht="15">
      <c r="A516" s="67" t="s">
        <v>477</v>
      </c>
      <c r="B516" s="68" t="s">
        <v>287</v>
      </c>
      <c r="C516" s="69">
        <v>1</v>
      </c>
      <c r="D516" s="81">
        <f t="shared" si="12"/>
        <v>670</v>
      </c>
      <c r="E516" s="70">
        <v>670</v>
      </c>
      <c r="F516" s="3" t="s">
        <v>582</v>
      </c>
    </row>
    <row r="517" spans="1:6" ht="15">
      <c r="A517" s="67" t="s">
        <v>478</v>
      </c>
      <c r="B517" s="68" t="s">
        <v>287</v>
      </c>
      <c r="C517" s="69">
        <v>25</v>
      </c>
      <c r="D517" s="81">
        <f t="shared" si="12"/>
        <v>15.92</v>
      </c>
      <c r="E517" s="70">
        <v>398</v>
      </c>
      <c r="F517" s="3" t="s">
        <v>582</v>
      </c>
    </row>
    <row r="518" spans="1:6" ht="15">
      <c r="A518" s="67" t="s">
        <v>479</v>
      </c>
      <c r="B518" s="68" t="s">
        <v>287</v>
      </c>
      <c r="C518" s="69">
        <v>1654</v>
      </c>
      <c r="D518" s="81">
        <f t="shared" si="12"/>
        <v>0.4224425634824668</v>
      </c>
      <c r="E518" s="70">
        <v>698.72</v>
      </c>
      <c r="F518" s="3" t="s">
        <v>582</v>
      </c>
    </row>
    <row r="519" spans="1:6" ht="15">
      <c r="A519" s="67" t="s">
        <v>480</v>
      </c>
      <c r="B519" s="68" t="s">
        <v>287</v>
      </c>
      <c r="C519" s="69">
        <v>5</v>
      </c>
      <c r="D519" s="81">
        <f t="shared" si="12"/>
        <v>123</v>
      </c>
      <c r="E519" s="70">
        <v>615</v>
      </c>
      <c r="F519" s="3" t="s">
        <v>582</v>
      </c>
    </row>
    <row r="520" spans="1:6" ht="15">
      <c r="A520" s="67" t="s">
        <v>481</v>
      </c>
      <c r="B520" s="68" t="s">
        <v>287</v>
      </c>
      <c r="C520" s="69">
        <v>5</v>
      </c>
      <c r="D520" s="81">
        <f t="shared" si="12"/>
        <v>30.4</v>
      </c>
      <c r="E520" s="70">
        <v>152</v>
      </c>
      <c r="F520" s="3" t="s">
        <v>582</v>
      </c>
    </row>
    <row r="521" spans="1:6" ht="15">
      <c r="A521" s="67" t="s">
        <v>482</v>
      </c>
      <c r="B521" s="68" t="s">
        <v>287</v>
      </c>
      <c r="C521" s="69">
        <v>136</v>
      </c>
      <c r="D521" s="81">
        <f t="shared" si="12"/>
        <v>89.08125</v>
      </c>
      <c r="E521" s="70">
        <v>12115.05</v>
      </c>
      <c r="F521" s="3" t="s">
        <v>582</v>
      </c>
    </row>
    <row r="522" spans="1:6" ht="15">
      <c r="A522" s="67" t="s">
        <v>483</v>
      </c>
      <c r="B522" s="68" t="s">
        <v>292</v>
      </c>
      <c r="C522" s="69">
        <v>40</v>
      </c>
      <c r="D522" s="81">
        <v>30</v>
      </c>
      <c r="E522" s="70">
        <f>C522*D522</f>
        <v>1200</v>
      </c>
      <c r="F522" s="3" t="s">
        <v>582</v>
      </c>
    </row>
    <row r="523" spans="1:6" ht="15">
      <c r="A523" s="67" t="s">
        <v>484</v>
      </c>
      <c r="B523" s="68" t="s">
        <v>287</v>
      </c>
      <c r="C523" s="69">
        <v>1</v>
      </c>
      <c r="D523" s="81">
        <f t="shared" si="12"/>
        <v>9.5</v>
      </c>
      <c r="E523" s="70">
        <v>9.5</v>
      </c>
      <c r="F523" s="3" t="s">
        <v>582</v>
      </c>
    </row>
    <row r="524" spans="1:6" ht="15">
      <c r="A524" s="67" t="s">
        <v>575</v>
      </c>
      <c r="B524" s="68" t="s">
        <v>293</v>
      </c>
      <c r="C524" s="69">
        <v>10</v>
      </c>
      <c r="D524" s="81">
        <v>166</v>
      </c>
      <c r="E524" s="70">
        <f>C524*D524</f>
        <v>1660</v>
      </c>
      <c r="F524" s="3" t="s">
        <v>582</v>
      </c>
    </row>
    <row r="525" spans="1:6" ht="15">
      <c r="A525" s="67" t="s">
        <v>485</v>
      </c>
      <c r="B525" s="68" t="s">
        <v>287</v>
      </c>
      <c r="C525" s="69">
        <v>29</v>
      </c>
      <c r="D525" s="81">
        <f t="shared" si="12"/>
        <v>0.3</v>
      </c>
      <c r="E525" s="70">
        <v>8.7</v>
      </c>
      <c r="F525" s="3" t="s">
        <v>582</v>
      </c>
    </row>
    <row r="526" spans="1:6" s="9" customFormat="1" ht="15.75">
      <c r="A526" s="27" t="s">
        <v>81</v>
      </c>
      <c r="B526" s="38"/>
      <c r="C526" s="38"/>
      <c r="D526" s="38"/>
      <c r="E526" s="28">
        <f>SUM(E310:E525)</f>
        <v>253407.76</v>
      </c>
      <c r="F526" s="29"/>
    </row>
    <row r="527" spans="1:6" ht="15">
      <c r="A527" s="92" t="s">
        <v>514</v>
      </c>
      <c r="B527" s="66"/>
      <c r="C527" s="66"/>
      <c r="D527" s="66"/>
      <c r="E527" s="66"/>
      <c r="F527" s="93"/>
    </row>
    <row r="528" spans="1:6" ht="15">
      <c r="A528" s="10" t="s">
        <v>79</v>
      </c>
      <c r="B528" s="16" t="s">
        <v>308</v>
      </c>
      <c r="C528" s="16">
        <v>3216</v>
      </c>
      <c r="D528" s="16">
        <v>30</v>
      </c>
      <c r="E528" s="11">
        <f>C528*D528</f>
        <v>96480</v>
      </c>
      <c r="F528" s="3" t="s">
        <v>582</v>
      </c>
    </row>
    <row r="529" spans="1:6" ht="30">
      <c r="A529" s="10" t="s">
        <v>80</v>
      </c>
      <c r="B529" s="16" t="s">
        <v>489</v>
      </c>
      <c r="C529" s="16">
        <v>82.6</v>
      </c>
      <c r="D529" s="16">
        <v>2329.6</v>
      </c>
      <c r="E529" s="11">
        <f>C529*D529</f>
        <v>192424.96</v>
      </c>
      <c r="F529" s="2" t="s">
        <v>588</v>
      </c>
    </row>
    <row r="530" spans="1:6" s="9" customFormat="1" ht="15.75">
      <c r="A530" s="27" t="s">
        <v>81</v>
      </c>
      <c r="B530" s="38"/>
      <c r="C530" s="38"/>
      <c r="D530" s="38"/>
      <c r="E530" s="28">
        <f>E528+E529</f>
        <v>288904.95999999996</v>
      </c>
      <c r="F530" s="29"/>
    </row>
    <row r="532" spans="1:6" s="48" customFormat="1" ht="15.75">
      <c r="A532" s="30" t="s">
        <v>516</v>
      </c>
      <c r="B532" s="30"/>
      <c r="C532" s="30"/>
      <c r="D532" s="30"/>
      <c r="E532" s="46">
        <f>E11+E14+E26+E37+E49+E243+E300+E308+E526+E530</f>
        <v>3142175.1659000004</v>
      </c>
      <c r="F532" s="47"/>
    </row>
  </sheetData>
  <sheetProtection/>
  <mergeCells count="15">
    <mergeCell ref="A9:F9"/>
    <mergeCell ref="A1:F1"/>
    <mergeCell ref="B3:F3"/>
    <mergeCell ref="B4:F4"/>
    <mergeCell ref="B5:F5"/>
    <mergeCell ref="B6:F6"/>
    <mergeCell ref="A301:F301"/>
    <mergeCell ref="A309:F309"/>
    <mergeCell ref="A527:F527"/>
    <mergeCell ref="A12:F12"/>
    <mergeCell ref="A15:F15"/>
    <mergeCell ref="A27:F27"/>
    <mergeCell ref="A38:F38"/>
    <mergeCell ref="A50:F50"/>
    <mergeCell ref="A244:F24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3"/>
  <sheetViews>
    <sheetView zoomScalePageLayoutView="0" workbookViewId="0" topLeftCell="A514">
      <selection activeCell="F530" sqref="F530"/>
    </sheetView>
  </sheetViews>
  <sheetFormatPr defaultColWidth="9.140625" defaultRowHeight="15"/>
  <cols>
    <col min="1" max="1" width="28.8515625" style="1" customWidth="1"/>
    <col min="2" max="2" width="5.140625" style="1" customWidth="1"/>
    <col min="3" max="3" width="9.140625" style="1" customWidth="1"/>
    <col min="4" max="4" width="10.140625" style="1" customWidth="1"/>
    <col min="5" max="5" width="16.00390625" style="4" customWidth="1"/>
    <col min="6" max="6" width="15.57421875" style="4" customWidth="1"/>
    <col min="7" max="16384" width="9.140625" style="1" customWidth="1"/>
  </cols>
  <sheetData>
    <row r="1" spans="1:6" ht="18.75">
      <c r="A1" s="82" t="s">
        <v>525</v>
      </c>
      <c r="B1" s="82"/>
      <c r="C1" s="82"/>
      <c r="D1" s="82"/>
      <c r="E1" s="82"/>
      <c r="F1" s="82"/>
    </row>
    <row r="3" spans="1:6" ht="48" customHeight="1">
      <c r="A3" s="5" t="s">
        <v>5</v>
      </c>
      <c r="B3" s="83" t="s">
        <v>587</v>
      </c>
      <c r="C3" s="83"/>
      <c r="D3" s="83"/>
      <c r="E3" s="83"/>
      <c r="F3" s="83"/>
    </row>
    <row r="4" spans="1:6" ht="25.5" customHeight="1">
      <c r="A4" s="1" t="s">
        <v>7</v>
      </c>
      <c r="B4" s="84" t="s">
        <v>8</v>
      </c>
      <c r="C4" s="84"/>
      <c r="D4" s="84"/>
      <c r="E4" s="84"/>
      <c r="F4" s="84"/>
    </row>
    <row r="5" spans="1:6" ht="34.5" customHeight="1">
      <c r="A5" s="40" t="s">
        <v>64</v>
      </c>
      <c r="B5" s="84" t="s">
        <v>526</v>
      </c>
      <c r="C5" s="84"/>
      <c r="D5" s="84"/>
      <c r="E5" s="84"/>
      <c r="F5" s="84"/>
    </row>
    <row r="6" spans="1:6" ht="155.25" customHeight="1">
      <c r="A6" s="41" t="s">
        <v>1</v>
      </c>
      <c r="B6" s="85" t="s">
        <v>499</v>
      </c>
      <c r="C6" s="85"/>
      <c r="D6" s="85"/>
      <c r="E6" s="85"/>
      <c r="F6" s="85"/>
    </row>
    <row r="7" spans="2:6" ht="30" customHeight="1">
      <c r="B7" s="39"/>
      <c r="C7" s="39"/>
      <c r="D7" s="39"/>
      <c r="E7" s="6"/>
      <c r="F7" s="6"/>
    </row>
    <row r="8" spans="1:11" s="44" customFormat="1" ht="42" customHeight="1">
      <c r="A8" s="42" t="s">
        <v>0</v>
      </c>
      <c r="B8" s="42" t="s">
        <v>307</v>
      </c>
      <c r="C8" s="31" t="s">
        <v>2</v>
      </c>
      <c r="D8" s="42" t="s">
        <v>62</v>
      </c>
      <c r="E8" s="31" t="s">
        <v>3</v>
      </c>
      <c r="F8" s="42" t="s">
        <v>4</v>
      </c>
      <c r="G8" s="43"/>
      <c r="H8" s="43"/>
      <c r="I8" s="43"/>
      <c r="J8" s="43"/>
      <c r="K8" s="43"/>
    </row>
    <row r="9" spans="1:11" s="44" customFormat="1" ht="15.75" customHeight="1">
      <c r="A9" s="94" t="s">
        <v>507</v>
      </c>
      <c r="B9" s="95"/>
      <c r="C9" s="95"/>
      <c r="D9" s="95"/>
      <c r="E9" s="95"/>
      <c r="F9" s="96"/>
      <c r="G9" s="43"/>
      <c r="H9" s="43"/>
      <c r="I9" s="43"/>
      <c r="J9" s="43"/>
      <c r="K9" s="43"/>
    </row>
    <row r="10" spans="1:6" ht="30">
      <c r="A10" s="14" t="s">
        <v>506</v>
      </c>
      <c r="B10" s="16"/>
      <c r="C10" s="16"/>
      <c r="D10" s="16"/>
      <c r="E10" s="11">
        <v>38425</v>
      </c>
      <c r="F10" s="2" t="s">
        <v>496</v>
      </c>
    </row>
    <row r="11" spans="1:6" s="30" customFormat="1" ht="15.75">
      <c r="A11" s="27" t="s">
        <v>81</v>
      </c>
      <c r="B11" s="38"/>
      <c r="C11" s="38"/>
      <c r="D11" s="38"/>
      <c r="E11" s="45">
        <f>E10</f>
        <v>38425</v>
      </c>
      <c r="F11" s="29"/>
    </row>
    <row r="12" spans="1:6" s="30" customFormat="1" ht="15.75">
      <c r="A12" s="89" t="s">
        <v>508</v>
      </c>
      <c r="B12" s="90"/>
      <c r="C12" s="90"/>
      <c r="D12" s="90"/>
      <c r="E12" s="90"/>
      <c r="F12" s="91"/>
    </row>
    <row r="13" spans="1:6" ht="30">
      <c r="A13" s="14" t="s">
        <v>78</v>
      </c>
      <c r="B13" s="16" t="s">
        <v>488</v>
      </c>
      <c r="C13" s="16">
        <v>47</v>
      </c>
      <c r="D13" s="16">
        <v>1000</v>
      </c>
      <c r="E13" s="11">
        <f>C13*D13</f>
        <v>47000</v>
      </c>
      <c r="F13" s="3" t="s">
        <v>582</v>
      </c>
    </row>
    <row r="14" spans="1:6" s="30" customFormat="1" ht="15.75">
      <c r="A14" s="27" t="s">
        <v>81</v>
      </c>
      <c r="B14" s="38"/>
      <c r="C14" s="38"/>
      <c r="D14" s="38"/>
      <c r="E14" s="45">
        <f>E13</f>
        <v>47000</v>
      </c>
      <c r="F14" s="29"/>
    </row>
    <row r="15" spans="1:6" s="30" customFormat="1" ht="15.75">
      <c r="A15" s="89" t="s">
        <v>509</v>
      </c>
      <c r="B15" s="90"/>
      <c r="C15" s="90"/>
      <c r="D15" s="90"/>
      <c r="E15" s="90"/>
      <c r="F15" s="91"/>
    </row>
    <row r="16" spans="1:6" s="7" customFormat="1" ht="45">
      <c r="A16" s="24" t="s">
        <v>302</v>
      </c>
      <c r="B16" s="23" t="s">
        <v>294</v>
      </c>
      <c r="C16" s="15">
        <f>3*380</f>
        <v>1140</v>
      </c>
      <c r="D16" s="15">
        <v>4.64</v>
      </c>
      <c r="E16" s="22">
        <f aca="true" t="shared" si="0" ref="E16:E24">C16*D16</f>
        <v>5289.599999999999</v>
      </c>
      <c r="F16" s="2" t="s">
        <v>496</v>
      </c>
    </row>
    <row r="17" spans="1:6" ht="45">
      <c r="A17" s="24" t="s">
        <v>303</v>
      </c>
      <c r="B17" s="23" t="s">
        <v>294</v>
      </c>
      <c r="C17" s="15">
        <f>7420+7420+7420</f>
        <v>22260</v>
      </c>
      <c r="D17" s="15">
        <v>1.69</v>
      </c>
      <c r="E17" s="22">
        <f t="shared" si="0"/>
        <v>37619.4</v>
      </c>
      <c r="F17" s="2" t="s">
        <v>496</v>
      </c>
    </row>
    <row r="18" spans="1:6" s="7" customFormat="1" ht="30">
      <c r="A18" s="24" t="s">
        <v>304</v>
      </c>
      <c r="B18" s="23" t="s">
        <v>294</v>
      </c>
      <c r="C18" s="15">
        <v>33000</v>
      </c>
      <c r="D18" s="15">
        <v>4.64</v>
      </c>
      <c r="E18" s="22">
        <f t="shared" si="0"/>
        <v>153120</v>
      </c>
      <c r="F18" s="2" t="s">
        <v>496</v>
      </c>
    </row>
    <row r="19" spans="1:6" ht="30">
      <c r="A19" s="24" t="s">
        <v>305</v>
      </c>
      <c r="B19" s="23" t="s">
        <v>294</v>
      </c>
      <c r="C19" s="15">
        <v>17700</v>
      </c>
      <c r="D19" s="15">
        <v>1.69</v>
      </c>
      <c r="E19" s="22">
        <f t="shared" si="0"/>
        <v>29913</v>
      </c>
      <c r="F19" s="2" t="s">
        <v>496</v>
      </c>
    </row>
    <row r="20" spans="1:6" ht="30">
      <c r="A20" s="21" t="s">
        <v>295</v>
      </c>
      <c r="B20" s="16" t="s">
        <v>296</v>
      </c>
      <c r="C20" s="16">
        <f>70*3</f>
        <v>210</v>
      </c>
      <c r="D20" s="16">
        <v>16.47</v>
      </c>
      <c r="E20" s="22">
        <f t="shared" si="0"/>
        <v>3458.7</v>
      </c>
      <c r="F20" s="2" t="s">
        <v>496</v>
      </c>
    </row>
    <row r="21" spans="1:6" ht="30">
      <c r="A21" s="21" t="s">
        <v>497</v>
      </c>
      <c r="B21" s="16" t="s">
        <v>296</v>
      </c>
      <c r="C21" s="16">
        <v>575</v>
      </c>
      <c r="D21" s="16">
        <v>10.75</v>
      </c>
      <c r="E21" s="22">
        <f t="shared" si="0"/>
        <v>6181.25</v>
      </c>
      <c r="F21" s="2" t="s">
        <v>496</v>
      </c>
    </row>
    <row r="22" spans="1:6" ht="30">
      <c r="A22" s="21" t="s">
        <v>498</v>
      </c>
      <c r="B22" s="16" t="s">
        <v>296</v>
      </c>
      <c r="C22" s="16">
        <v>735</v>
      </c>
      <c r="D22" s="16">
        <v>5.75</v>
      </c>
      <c r="E22" s="22">
        <f t="shared" si="0"/>
        <v>4226.25</v>
      </c>
      <c r="F22" s="2" t="s">
        <v>496</v>
      </c>
    </row>
    <row r="23" spans="1:6" ht="30">
      <c r="A23" s="10" t="s">
        <v>297</v>
      </c>
      <c r="B23" s="16" t="s">
        <v>298</v>
      </c>
      <c r="C23" s="16">
        <v>0</v>
      </c>
      <c r="D23" s="16">
        <v>3016.08</v>
      </c>
      <c r="E23" s="22">
        <f t="shared" si="0"/>
        <v>0</v>
      </c>
      <c r="F23" s="2" t="s">
        <v>496</v>
      </c>
    </row>
    <row r="24" spans="1:6" ht="30">
      <c r="A24" s="10" t="s">
        <v>299</v>
      </c>
      <c r="B24" s="16" t="s">
        <v>296</v>
      </c>
      <c r="C24" s="16">
        <f>246.7*3</f>
        <v>740.0999999999999</v>
      </c>
      <c r="D24" s="16">
        <v>189.61</v>
      </c>
      <c r="E24" s="22">
        <f t="shared" si="0"/>
        <v>140330.361</v>
      </c>
      <c r="F24" s="2" t="s">
        <v>496</v>
      </c>
    </row>
    <row r="25" spans="1:6" ht="30">
      <c r="A25" s="14" t="s">
        <v>300</v>
      </c>
      <c r="B25" s="16" t="s">
        <v>296</v>
      </c>
      <c r="C25" s="16">
        <f>3*110</f>
        <v>330</v>
      </c>
      <c r="D25" s="16">
        <v>236.98</v>
      </c>
      <c r="E25" s="22">
        <f>C25*D25</f>
        <v>78203.4</v>
      </c>
      <c r="F25" s="2" t="s">
        <v>496</v>
      </c>
    </row>
    <row r="26" spans="1:6" s="30" customFormat="1" ht="15.75">
      <c r="A26" s="27" t="s">
        <v>81</v>
      </c>
      <c r="B26" s="38"/>
      <c r="C26" s="38"/>
      <c r="D26" s="38"/>
      <c r="E26" s="45">
        <f>SUM(E16:E25)</f>
        <v>458341.961</v>
      </c>
      <c r="F26" s="29"/>
    </row>
    <row r="27" spans="1:6" s="30" customFormat="1" ht="15.75">
      <c r="A27" s="89" t="s">
        <v>510</v>
      </c>
      <c r="B27" s="90"/>
      <c r="C27" s="90"/>
      <c r="D27" s="90"/>
      <c r="E27" s="90"/>
      <c r="F27" s="91"/>
    </row>
    <row r="28" spans="1:6" ht="30">
      <c r="A28" s="14" t="s">
        <v>301</v>
      </c>
      <c r="B28" s="16" t="s">
        <v>296</v>
      </c>
      <c r="C28" s="25">
        <f>0.85*6</f>
        <v>5.1</v>
      </c>
      <c r="D28" s="25">
        <f>E28/C28</f>
        <v>225.18039215686278</v>
      </c>
      <c r="E28" s="22">
        <v>1148.42</v>
      </c>
      <c r="F28" s="2" t="s">
        <v>496</v>
      </c>
    </row>
    <row r="29" spans="1:6" ht="30">
      <c r="A29" s="14" t="s">
        <v>306</v>
      </c>
      <c r="B29" s="16" t="s">
        <v>296</v>
      </c>
      <c r="C29" s="25">
        <f>3*6</f>
        <v>18</v>
      </c>
      <c r="D29" s="25">
        <v>213.68</v>
      </c>
      <c r="E29" s="22">
        <f>C29*D29</f>
        <v>3846.2400000000002</v>
      </c>
      <c r="F29" s="2" t="s">
        <v>496</v>
      </c>
    </row>
    <row r="30" spans="1:6" ht="15">
      <c r="A30" s="10" t="s">
        <v>67</v>
      </c>
      <c r="B30" s="37"/>
      <c r="C30" s="16">
        <v>3</v>
      </c>
      <c r="D30" s="16">
        <v>3200</v>
      </c>
      <c r="E30" s="11">
        <f aca="true" t="shared" si="1" ref="E30:E38">C30*D30</f>
        <v>9600</v>
      </c>
      <c r="F30" s="3" t="s">
        <v>582</v>
      </c>
    </row>
    <row r="31" spans="1:6" ht="15">
      <c r="A31" s="10" t="s">
        <v>68</v>
      </c>
      <c r="B31" s="16" t="s">
        <v>287</v>
      </c>
      <c r="C31" s="16">
        <v>20</v>
      </c>
      <c r="D31" s="16">
        <v>300</v>
      </c>
      <c r="E31" s="11">
        <f t="shared" si="1"/>
        <v>6000</v>
      </c>
      <c r="F31" s="3" t="s">
        <v>582</v>
      </c>
    </row>
    <row r="32" spans="1:6" ht="30">
      <c r="A32" s="14" t="s">
        <v>522</v>
      </c>
      <c r="B32" s="16"/>
      <c r="C32" s="16"/>
      <c r="D32" s="16"/>
      <c r="E32" s="11">
        <v>50000</v>
      </c>
      <c r="F32" s="3" t="s">
        <v>582</v>
      </c>
    </row>
    <row r="33" spans="1:6" ht="15">
      <c r="A33" s="10" t="s">
        <v>69</v>
      </c>
      <c r="B33" s="16" t="s">
        <v>287</v>
      </c>
      <c r="C33" s="16">
        <v>30</v>
      </c>
      <c r="D33" s="16">
        <v>1000</v>
      </c>
      <c r="E33" s="11">
        <f t="shared" si="1"/>
        <v>30000</v>
      </c>
      <c r="F33" s="3" t="s">
        <v>582</v>
      </c>
    </row>
    <row r="34" spans="1:6" ht="30">
      <c r="A34" s="14" t="s">
        <v>70</v>
      </c>
      <c r="B34" s="16" t="s">
        <v>501</v>
      </c>
      <c r="C34" s="15">
        <v>3</v>
      </c>
      <c r="D34" s="15">
        <f>5500+5500</f>
        <v>11000</v>
      </c>
      <c r="E34" s="11">
        <f t="shared" si="1"/>
        <v>33000</v>
      </c>
      <c r="F34" s="3" t="s">
        <v>582</v>
      </c>
    </row>
    <row r="35" spans="1:6" ht="15">
      <c r="A35" s="14" t="s">
        <v>518</v>
      </c>
      <c r="B35" s="16" t="s">
        <v>287</v>
      </c>
      <c r="C35" s="15">
        <f>17+5</f>
        <v>22</v>
      </c>
      <c r="D35" s="15">
        <v>300</v>
      </c>
      <c r="E35" s="11">
        <f t="shared" si="1"/>
        <v>6600</v>
      </c>
      <c r="F35" s="3" t="s">
        <v>582</v>
      </c>
    </row>
    <row r="36" spans="1:6" ht="30">
      <c r="A36" s="24" t="s">
        <v>519</v>
      </c>
      <c r="B36" s="3"/>
      <c r="C36" s="15"/>
      <c r="D36" s="15"/>
      <c r="E36" s="11">
        <v>80000</v>
      </c>
      <c r="F36" s="3" t="s">
        <v>582</v>
      </c>
    </row>
    <row r="37" spans="1:6" ht="30">
      <c r="A37" s="24" t="s">
        <v>71</v>
      </c>
      <c r="B37" s="3" t="s">
        <v>502</v>
      </c>
      <c r="C37" s="15">
        <v>126</v>
      </c>
      <c r="D37" s="15">
        <v>40.16</v>
      </c>
      <c r="E37" s="11">
        <f t="shared" si="1"/>
        <v>5060.16</v>
      </c>
      <c r="F37" s="3" t="s">
        <v>582</v>
      </c>
    </row>
    <row r="38" spans="1:6" ht="30">
      <c r="A38" s="24" t="s">
        <v>520</v>
      </c>
      <c r="B38" s="3" t="s">
        <v>287</v>
      </c>
      <c r="C38" s="15">
        <v>4</v>
      </c>
      <c r="D38" s="15">
        <v>900</v>
      </c>
      <c r="E38" s="11">
        <f t="shared" si="1"/>
        <v>3600</v>
      </c>
      <c r="F38" s="3" t="s">
        <v>582</v>
      </c>
    </row>
    <row r="39" spans="1:6" ht="15">
      <c r="A39" s="24" t="s">
        <v>521</v>
      </c>
      <c r="B39" s="3" t="s">
        <v>287</v>
      </c>
      <c r="C39" s="15">
        <v>10</v>
      </c>
      <c r="D39" s="15">
        <v>690</v>
      </c>
      <c r="E39" s="11">
        <f>C39*D39</f>
        <v>6900</v>
      </c>
      <c r="F39" s="3" t="s">
        <v>582</v>
      </c>
    </row>
    <row r="40" spans="1:6" s="30" customFormat="1" ht="15.75">
      <c r="A40" s="27" t="s">
        <v>81</v>
      </c>
      <c r="B40" s="38"/>
      <c r="C40" s="38"/>
      <c r="D40" s="38"/>
      <c r="E40" s="28">
        <f>SUM(E30:E39)</f>
        <v>230760.16</v>
      </c>
      <c r="F40" s="31"/>
    </row>
    <row r="41" spans="1:6" s="32" customFormat="1" ht="15">
      <c r="A41" s="86" t="s">
        <v>511</v>
      </c>
      <c r="B41" s="87"/>
      <c r="C41" s="87"/>
      <c r="D41" s="87"/>
      <c r="E41" s="87"/>
      <c r="F41" s="88"/>
    </row>
    <row r="42" spans="1:6" ht="30">
      <c r="A42" s="14" t="s">
        <v>72</v>
      </c>
      <c r="B42" s="16" t="s">
        <v>487</v>
      </c>
      <c r="C42" s="15">
        <v>3</v>
      </c>
      <c r="D42" s="15">
        <v>3000</v>
      </c>
      <c r="E42" s="11">
        <f aca="true" t="shared" si="2" ref="E42:E49">C42*D42</f>
        <v>9000</v>
      </c>
      <c r="F42" s="3" t="s">
        <v>582</v>
      </c>
    </row>
    <row r="43" spans="1:6" ht="15">
      <c r="A43" s="10" t="s">
        <v>73</v>
      </c>
      <c r="B43" s="16"/>
      <c r="C43" s="16"/>
      <c r="D43" s="16"/>
      <c r="E43" s="11">
        <v>5000</v>
      </c>
      <c r="F43" s="3" t="s">
        <v>582</v>
      </c>
    </row>
    <row r="44" spans="1:6" ht="15">
      <c r="A44" s="10" t="s">
        <v>500</v>
      </c>
      <c r="B44" s="16" t="s">
        <v>501</v>
      </c>
      <c r="C44" s="16">
        <v>3</v>
      </c>
      <c r="D44" s="16">
        <v>3480</v>
      </c>
      <c r="E44" s="11">
        <f t="shared" si="2"/>
        <v>10440</v>
      </c>
      <c r="F44" s="3" t="s">
        <v>582</v>
      </c>
    </row>
    <row r="45" spans="1:6" ht="15">
      <c r="A45" s="10" t="s">
        <v>74</v>
      </c>
      <c r="B45" s="16" t="s">
        <v>287</v>
      </c>
      <c r="C45" s="16">
        <v>1</v>
      </c>
      <c r="D45" s="16">
        <v>1649.6</v>
      </c>
      <c r="E45" s="11">
        <f t="shared" si="2"/>
        <v>1649.6</v>
      </c>
      <c r="F45" s="3" t="s">
        <v>582</v>
      </c>
    </row>
    <row r="46" spans="1:6" ht="30">
      <c r="A46" s="14" t="s">
        <v>503</v>
      </c>
      <c r="B46" s="16"/>
      <c r="C46" s="16">
        <f>21*4*3</f>
        <v>252</v>
      </c>
      <c r="D46" s="16">
        <v>14.86</v>
      </c>
      <c r="E46" s="11">
        <f t="shared" si="2"/>
        <v>3744.72</v>
      </c>
      <c r="F46" s="3" t="s">
        <v>582</v>
      </c>
    </row>
    <row r="47" spans="1:6" ht="15">
      <c r="A47" s="14" t="s">
        <v>75</v>
      </c>
      <c r="B47" s="16" t="s">
        <v>487</v>
      </c>
      <c r="C47" s="16">
        <v>1</v>
      </c>
      <c r="D47" s="16">
        <v>10405.2</v>
      </c>
      <c r="E47" s="11">
        <f t="shared" si="2"/>
        <v>10405.2</v>
      </c>
      <c r="F47" s="3" t="s">
        <v>582</v>
      </c>
    </row>
    <row r="48" spans="1:6" ht="30">
      <c r="A48" s="14" t="s">
        <v>76</v>
      </c>
      <c r="B48" s="16" t="s">
        <v>488</v>
      </c>
      <c r="C48" s="16">
        <v>1</v>
      </c>
      <c r="D48" s="16">
        <v>13000</v>
      </c>
      <c r="E48" s="11">
        <f t="shared" si="2"/>
        <v>13000</v>
      </c>
      <c r="F48" s="3" t="s">
        <v>582</v>
      </c>
    </row>
    <row r="49" spans="1:6" ht="45">
      <c r="A49" s="14" t="s">
        <v>77</v>
      </c>
      <c r="B49" s="16" t="s">
        <v>488</v>
      </c>
      <c r="C49" s="16">
        <v>1</v>
      </c>
      <c r="D49" s="16">
        <v>2500</v>
      </c>
      <c r="E49" s="11">
        <f t="shared" si="2"/>
        <v>2500</v>
      </c>
      <c r="F49" s="3" t="s">
        <v>582</v>
      </c>
    </row>
    <row r="50" spans="1:6" ht="30">
      <c r="A50" s="14" t="s">
        <v>523</v>
      </c>
      <c r="B50" s="16" t="s">
        <v>488</v>
      </c>
      <c r="C50" s="16">
        <f>36+20+10</f>
        <v>66</v>
      </c>
      <c r="D50" s="16">
        <v>400</v>
      </c>
      <c r="E50" s="11">
        <f>C50*D50</f>
        <v>26400</v>
      </c>
      <c r="F50" s="3" t="s">
        <v>582</v>
      </c>
    </row>
    <row r="51" spans="1:6" ht="16.5" customHeight="1">
      <c r="A51" s="14" t="s">
        <v>585</v>
      </c>
      <c r="B51" s="16"/>
      <c r="C51" s="16"/>
      <c r="D51" s="16"/>
      <c r="E51" s="11">
        <v>2500</v>
      </c>
      <c r="F51" s="3" t="s">
        <v>582</v>
      </c>
    </row>
    <row r="52" spans="1:6" ht="16.5" customHeight="1">
      <c r="A52" s="14" t="s">
        <v>586</v>
      </c>
      <c r="B52" s="16"/>
      <c r="C52" s="16">
        <v>20</v>
      </c>
      <c r="D52" s="16">
        <v>4000</v>
      </c>
      <c r="E52" s="11">
        <f>C52*D52</f>
        <v>80000</v>
      </c>
      <c r="F52" s="3" t="s">
        <v>582</v>
      </c>
    </row>
    <row r="53" spans="1:6" s="30" customFormat="1" ht="15.75">
      <c r="A53" s="27" t="s">
        <v>81</v>
      </c>
      <c r="B53" s="38"/>
      <c r="C53" s="38"/>
      <c r="D53" s="38"/>
      <c r="E53" s="28">
        <f>SUM(E42:E52)</f>
        <v>164639.52000000002</v>
      </c>
      <c r="F53" s="31"/>
    </row>
    <row r="54" spans="1:9" ht="15">
      <c r="A54" s="86" t="s">
        <v>517</v>
      </c>
      <c r="B54" s="87"/>
      <c r="C54" s="87"/>
      <c r="D54" s="87"/>
      <c r="E54" s="87"/>
      <c r="F54" s="88"/>
      <c r="G54" s="17"/>
      <c r="H54" s="18"/>
      <c r="I54" s="18"/>
    </row>
    <row r="55" spans="1:9" ht="30">
      <c r="A55" s="76" t="s">
        <v>82</v>
      </c>
      <c r="B55" s="77" t="s">
        <v>283</v>
      </c>
      <c r="C55" s="78">
        <v>2</v>
      </c>
      <c r="D55" s="79">
        <f>E55/C55</f>
        <v>47.5</v>
      </c>
      <c r="E55" s="22">
        <v>95</v>
      </c>
      <c r="F55" s="2" t="s">
        <v>588</v>
      </c>
      <c r="G55" s="19"/>
      <c r="H55" s="20"/>
      <c r="I55" s="20"/>
    </row>
    <row r="56" spans="1:9" ht="30">
      <c r="A56" s="76" t="s">
        <v>83</v>
      </c>
      <c r="B56" s="77" t="s">
        <v>284</v>
      </c>
      <c r="C56" s="78">
        <v>6</v>
      </c>
      <c r="D56" s="79">
        <f aca="true" t="shared" si="3" ref="D56:D119">E56/C56</f>
        <v>20.55666666666667</v>
      </c>
      <c r="E56" s="22">
        <v>123.34</v>
      </c>
      <c r="F56" s="2" t="s">
        <v>588</v>
      </c>
      <c r="G56" s="19"/>
      <c r="H56" s="20"/>
      <c r="I56" s="20"/>
    </row>
    <row r="57" spans="1:9" ht="30">
      <c r="A57" s="76" t="s">
        <v>84</v>
      </c>
      <c r="B57" s="77" t="s">
        <v>283</v>
      </c>
      <c r="C57" s="78">
        <v>10</v>
      </c>
      <c r="D57" s="79">
        <f t="shared" si="3"/>
        <v>116.24300000000001</v>
      </c>
      <c r="E57" s="22">
        <v>1162.43</v>
      </c>
      <c r="F57" s="2" t="s">
        <v>588</v>
      </c>
      <c r="G57" s="19"/>
      <c r="H57" s="20"/>
      <c r="I57" s="20"/>
    </row>
    <row r="58" spans="1:9" ht="30">
      <c r="A58" s="76" t="s">
        <v>85</v>
      </c>
      <c r="B58" s="77" t="s">
        <v>284</v>
      </c>
      <c r="C58" s="78">
        <v>30</v>
      </c>
      <c r="D58" s="79">
        <f t="shared" si="3"/>
        <v>19.166666666666668</v>
      </c>
      <c r="E58" s="22">
        <v>575</v>
      </c>
      <c r="F58" s="2" t="s">
        <v>588</v>
      </c>
      <c r="G58" s="19"/>
      <c r="H58" s="20"/>
      <c r="I58" s="20"/>
    </row>
    <row r="59" spans="1:9" ht="30">
      <c r="A59" s="76" t="s">
        <v>86</v>
      </c>
      <c r="B59" s="77" t="s">
        <v>284</v>
      </c>
      <c r="C59" s="78">
        <v>20</v>
      </c>
      <c r="D59" s="79">
        <f t="shared" si="3"/>
        <v>1.5525</v>
      </c>
      <c r="E59" s="22">
        <v>31.05</v>
      </c>
      <c r="F59" s="2" t="s">
        <v>588</v>
      </c>
      <c r="G59" s="19"/>
      <c r="H59" s="20"/>
      <c r="I59" s="20"/>
    </row>
    <row r="60" spans="1:9" ht="30">
      <c r="A60" s="76" t="s">
        <v>87</v>
      </c>
      <c r="B60" s="77" t="s">
        <v>283</v>
      </c>
      <c r="C60" s="78">
        <v>55</v>
      </c>
      <c r="D60" s="79">
        <f t="shared" si="3"/>
        <v>14.85290909090909</v>
      </c>
      <c r="E60" s="22">
        <v>816.91</v>
      </c>
      <c r="F60" s="2" t="s">
        <v>588</v>
      </c>
      <c r="G60" s="19"/>
      <c r="H60" s="20"/>
      <c r="I60" s="20"/>
    </row>
    <row r="61" spans="1:9" ht="30">
      <c r="A61" s="76" t="s">
        <v>88</v>
      </c>
      <c r="B61" s="77" t="s">
        <v>283</v>
      </c>
      <c r="C61" s="78">
        <v>52</v>
      </c>
      <c r="D61" s="79">
        <f t="shared" si="3"/>
        <v>19.274615384615384</v>
      </c>
      <c r="E61" s="22">
        <v>1002.28</v>
      </c>
      <c r="F61" s="2" t="s">
        <v>588</v>
      </c>
      <c r="G61" s="19"/>
      <c r="H61" s="20"/>
      <c r="I61" s="20"/>
    </row>
    <row r="62" spans="1:9" ht="30">
      <c r="A62" s="76" t="s">
        <v>89</v>
      </c>
      <c r="B62" s="77" t="s">
        <v>283</v>
      </c>
      <c r="C62" s="78">
        <v>7</v>
      </c>
      <c r="D62" s="79">
        <f t="shared" si="3"/>
        <v>17.5</v>
      </c>
      <c r="E62" s="22">
        <v>122.5</v>
      </c>
      <c r="F62" s="2" t="s">
        <v>588</v>
      </c>
      <c r="G62" s="19"/>
      <c r="H62" s="20"/>
      <c r="I62" s="20"/>
    </row>
    <row r="63" spans="1:9" ht="30">
      <c r="A63" s="76" t="s">
        <v>90</v>
      </c>
      <c r="B63" s="77" t="s">
        <v>285</v>
      </c>
      <c r="C63" s="78">
        <v>2</v>
      </c>
      <c r="D63" s="79">
        <f t="shared" si="3"/>
        <v>17</v>
      </c>
      <c r="E63" s="22">
        <v>34</v>
      </c>
      <c r="F63" s="2" t="s">
        <v>588</v>
      </c>
      <c r="G63" s="19"/>
      <c r="H63" s="20"/>
      <c r="I63" s="20"/>
    </row>
    <row r="64" spans="1:9" ht="30">
      <c r="A64" s="76" t="s">
        <v>91</v>
      </c>
      <c r="B64" s="77" t="s">
        <v>283</v>
      </c>
      <c r="C64" s="78">
        <v>18</v>
      </c>
      <c r="D64" s="79">
        <f t="shared" si="3"/>
        <v>26.111666666666665</v>
      </c>
      <c r="E64" s="22">
        <v>470.01</v>
      </c>
      <c r="F64" s="2" t="s">
        <v>588</v>
      </c>
      <c r="G64" s="19"/>
      <c r="H64" s="20"/>
      <c r="I64" s="20"/>
    </row>
    <row r="65" spans="1:9" ht="30">
      <c r="A65" s="76" t="s">
        <v>92</v>
      </c>
      <c r="B65" s="77" t="s">
        <v>283</v>
      </c>
      <c r="C65" s="78">
        <v>1</v>
      </c>
      <c r="D65" s="79">
        <f t="shared" si="3"/>
        <v>54.39</v>
      </c>
      <c r="E65" s="22">
        <v>54.39</v>
      </c>
      <c r="F65" s="2" t="s">
        <v>588</v>
      </c>
      <c r="G65" s="19"/>
      <c r="H65" s="20"/>
      <c r="I65" s="20"/>
    </row>
    <row r="66" spans="1:9" ht="30">
      <c r="A66" s="76" t="s">
        <v>93</v>
      </c>
      <c r="B66" s="77" t="s">
        <v>284</v>
      </c>
      <c r="C66" s="78">
        <v>30</v>
      </c>
      <c r="D66" s="79">
        <f t="shared" si="3"/>
        <v>0.8976666666666666</v>
      </c>
      <c r="E66" s="22">
        <v>26.93</v>
      </c>
      <c r="F66" s="2" t="s">
        <v>588</v>
      </c>
      <c r="G66" s="19"/>
      <c r="H66" s="20"/>
      <c r="I66" s="20"/>
    </row>
    <row r="67" spans="1:9" ht="30">
      <c r="A67" s="76" t="s">
        <v>94</v>
      </c>
      <c r="B67" s="77" t="s">
        <v>283</v>
      </c>
      <c r="C67" s="78">
        <v>1</v>
      </c>
      <c r="D67" s="79">
        <f t="shared" si="3"/>
        <v>6.69</v>
      </c>
      <c r="E67" s="22">
        <v>6.69</v>
      </c>
      <c r="F67" s="2" t="s">
        <v>588</v>
      </c>
      <c r="G67" s="19"/>
      <c r="H67" s="20"/>
      <c r="I67" s="20"/>
    </row>
    <row r="68" spans="1:9" ht="30">
      <c r="A68" s="76" t="s">
        <v>95</v>
      </c>
      <c r="B68" s="77" t="s">
        <v>283</v>
      </c>
      <c r="C68" s="78">
        <v>1</v>
      </c>
      <c r="D68" s="79">
        <f t="shared" si="3"/>
        <v>61.75</v>
      </c>
      <c r="E68" s="22">
        <v>61.75</v>
      </c>
      <c r="F68" s="2" t="s">
        <v>588</v>
      </c>
      <c r="G68" s="19"/>
      <c r="H68" s="20"/>
      <c r="I68" s="20"/>
    </row>
    <row r="69" spans="1:9" ht="30">
      <c r="A69" s="76" t="s">
        <v>96</v>
      </c>
      <c r="B69" s="77" t="s">
        <v>286</v>
      </c>
      <c r="C69" s="78">
        <v>10</v>
      </c>
      <c r="D69" s="79">
        <f t="shared" si="3"/>
        <v>6.8</v>
      </c>
      <c r="E69" s="22">
        <v>68</v>
      </c>
      <c r="F69" s="2" t="s">
        <v>588</v>
      </c>
      <c r="G69" s="19"/>
      <c r="H69" s="20"/>
      <c r="I69" s="20"/>
    </row>
    <row r="70" spans="1:9" ht="30">
      <c r="A70" s="76" t="s">
        <v>97</v>
      </c>
      <c r="B70" s="77" t="s">
        <v>284</v>
      </c>
      <c r="C70" s="78">
        <v>100</v>
      </c>
      <c r="D70" s="79">
        <f t="shared" si="3"/>
        <v>8.7</v>
      </c>
      <c r="E70" s="22">
        <v>870</v>
      </c>
      <c r="F70" s="2" t="s">
        <v>588</v>
      </c>
      <c r="G70" s="19"/>
      <c r="H70" s="20"/>
      <c r="I70" s="20"/>
    </row>
    <row r="71" spans="1:9" ht="30">
      <c r="A71" s="76" t="s">
        <v>98</v>
      </c>
      <c r="B71" s="77" t="s">
        <v>283</v>
      </c>
      <c r="C71" s="78">
        <v>35</v>
      </c>
      <c r="D71" s="79">
        <f t="shared" si="3"/>
        <v>160.0797142857143</v>
      </c>
      <c r="E71" s="22">
        <v>5602.79</v>
      </c>
      <c r="F71" s="2" t="s">
        <v>588</v>
      </c>
      <c r="G71" s="19"/>
      <c r="H71" s="20"/>
      <c r="I71" s="20"/>
    </row>
    <row r="72" spans="1:9" ht="30">
      <c r="A72" s="76" t="s">
        <v>99</v>
      </c>
      <c r="B72" s="77" t="s">
        <v>283</v>
      </c>
      <c r="C72" s="78">
        <v>8</v>
      </c>
      <c r="D72" s="79">
        <f t="shared" si="3"/>
        <v>8.32875</v>
      </c>
      <c r="E72" s="22">
        <v>66.63</v>
      </c>
      <c r="F72" s="2" t="s">
        <v>588</v>
      </c>
      <c r="G72" s="19"/>
      <c r="H72" s="20"/>
      <c r="I72" s="20"/>
    </row>
    <row r="73" spans="1:9" ht="30">
      <c r="A73" s="76" t="s">
        <v>100</v>
      </c>
      <c r="B73" s="77" t="s">
        <v>283</v>
      </c>
      <c r="C73" s="78">
        <v>2</v>
      </c>
      <c r="D73" s="79">
        <f t="shared" si="3"/>
        <v>130.25</v>
      </c>
      <c r="E73" s="22">
        <v>260.5</v>
      </c>
      <c r="F73" s="2" t="s">
        <v>588</v>
      </c>
      <c r="G73" s="19"/>
      <c r="H73" s="20"/>
      <c r="I73" s="20"/>
    </row>
    <row r="74" spans="1:9" ht="30">
      <c r="A74" s="76" t="s">
        <v>101</v>
      </c>
      <c r="B74" s="77" t="s">
        <v>285</v>
      </c>
      <c r="C74" s="78">
        <v>9</v>
      </c>
      <c r="D74" s="79">
        <f t="shared" si="3"/>
        <v>17.462222222222223</v>
      </c>
      <c r="E74" s="22">
        <v>157.16</v>
      </c>
      <c r="F74" s="2" t="s">
        <v>588</v>
      </c>
      <c r="G74" s="19"/>
      <c r="H74" s="20"/>
      <c r="I74" s="20"/>
    </row>
    <row r="75" spans="1:9" ht="30">
      <c r="A75" s="76" t="s">
        <v>102</v>
      </c>
      <c r="B75" s="77" t="s">
        <v>285</v>
      </c>
      <c r="C75" s="78">
        <v>14</v>
      </c>
      <c r="D75" s="79">
        <f t="shared" si="3"/>
        <v>326.86857142857144</v>
      </c>
      <c r="E75" s="22">
        <v>4576.16</v>
      </c>
      <c r="F75" s="2" t="s">
        <v>588</v>
      </c>
      <c r="G75" s="19"/>
      <c r="H75" s="20"/>
      <c r="I75" s="20"/>
    </row>
    <row r="76" spans="1:9" ht="30">
      <c r="A76" s="76" t="s">
        <v>103</v>
      </c>
      <c r="B76" s="77" t="s">
        <v>284</v>
      </c>
      <c r="C76" s="78">
        <v>90</v>
      </c>
      <c r="D76" s="79">
        <f t="shared" si="3"/>
        <v>0.9199999999999999</v>
      </c>
      <c r="E76" s="22">
        <v>82.8</v>
      </c>
      <c r="F76" s="2" t="s">
        <v>588</v>
      </c>
      <c r="G76" s="19"/>
      <c r="H76" s="20"/>
      <c r="I76" s="20"/>
    </row>
    <row r="77" spans="1:9" ht="30">
      <c r="A77" s="76" t="s">
        <v>104</v>
      </c>
      <c r="B77" s="77" t="s">
        <v>284</v>
      </c>
      <c r="C77" s="78">
        <v>20</v>
      </c>
      <c r="D77" s="79">
        <f t="shared" si="3"/>
        <v>0.46950000000000003</v>
      </c>
      <c r="E77" s="22">
        <v>9.39</v>
      </c>
      <c r="F77" s="2" t="s">
        <v>588</v>
      </c>
      <c r="G77" s="19"/>
      <c r="H77" s="20"/>
      <c r="I77" s="20"/>
    </row>
    <row r="78" spans="1:9" ht="30">
      <c r="A78" s="76" t="s">
        <v>105</v>
      </c>
      <c r="B78" s="77" t="s">
        <v>283</v>
      </c>
      <c r="C78" s="78">
        <v>1</v>
      </c>
      <c r="D78" s="79">
        <f t="shared" si="3"/>
        <v>349</v>
      </c>
      <c r="E78" s="22">
        <v>349</v>
      </c>
      <c r="F78" s="2" t="s">
        <v>588</v>
      </c>
      <c r="G78" s="19"/>
      <c r="H78" s="20"/>
      <c r="I78" s="20"/>
    </row>
    <row r="79" spans="1:9" ht="30">
      <c r="A79" s="76" t="s">
        <v>106</v>
      </c>
      <c r="B79" s="77" t="s">
        <v>283</v>
      </c>
      <c r="C79" s="78">
        <v>1</v>
      </c>
      <c r="D79" s="79">
        <f t="shared" si="3"/>
        <v>142.25</v>
      </c>
      <c r="E79" s="22">
        <v>142.25</v>
      </c>
      <c r="F79" s="2" t="s">
        <v>588</v>
      </c>
      <c r="G79" s="19"/>
      <c r="H79" s="20"/>
      <c r="I79" s="20"/>
    </row>
    <row r="80" spans="1:9" ht="30">
      <c r="A80" s="76" t="s">
        <v>107</v>
      </c>
      <c r="B80" s="77" t="s">
        <v>285</v>
      </c>
      <c r="C80" s="78">
        <v>1</v>
      </c>
      <c r="D80" s="79">
        <f t="shared" si="3"/>
        <v>43.67</v>
      </c>
      <c r="E80" s="22">
        <v>43.67</v>
      </c>
      <c r="F80" s="2" t="s">
        <v>588</v>
      </c>
      <c r="G80" s="19"/>
      <c r="H80" s="20"/>
      <c r="I80" s="20"/>
    </row>
    <row r="81" spans="1:9" ht="30">
      <c r="A81" s="76" t="s">
        <v>108</v>
      </c>
      <c r="B81" s="77" t="s">
        <v>283</v>
      </c>
      <c r="C81" s="78">
        <v>1</v>
      </c>
      <c r="D81" s="79">
        <f t="shared" si="3"/>
        <v>155</v>
      </c>
      <c r="E81" s="22">
        <v>155</v>
      </c>
      <c r="F81" s="2" t="s">
        <v>588</v>
      </c>
      <c r="G81" s="19"/>
      <c r="H81" s="20"/>
      <c r="I81" s="20"/>
    </row>
    <row r="82" spans="1:9" ht="30">
      <c r="A82" s="76" t="s">
        <v>109</v>
      </c>
      <c r="B82" s="77" t="s">
        <v>287</v>
      </c>
      <c r="C82" s="78">
        <v>39</v>
      </c>
      <c r="D82" s="79">
        <f t="shared" si="3"/>
        <v>23.336410256410257</v>
      </c>
      <c r="E82" s="22">
        <v>910.12</v>
      </c>
      <c r="F82" s="2" t="s">
        <v>588</v>
      </c>
      <c r="G82" s="19"/>
      <c r="H82" s="20"/>
      <c r="I82" s="20"/>
    </row>
    <row r="83" spans="1:9" ht="30">
      <c r="A83" s="76" t="s">
        <v>110</v>
      </c>
      <c r="B83" s="77" t="s">
        <v>287</v>
      </c>
      <c r="C83" s="78">
        <v>1</v>
      </c>
      <c r="D83" s="79">
        <f t="shared" si="3"/>
        <v>6</v>
      </c>
      <c r="E83" s="22">
        <v>6</v>
      </c>
      <c r="F83" s="2" t="s">
        <v>588</v>
      </c>
      <c r="G83" s="19"/>
      <c r="H83" s="20"/>
      <c r="I83" s="20"/>
    </row>
    <row r="84" spans="1:9" ht="30">
      <c r="A84" s="76" t="s">
        <v>111</v>
      </c>
      <c r="B84" s="77" t="s">
        <v>287</v>
      </c>
      <c r="C84" s="78">
        <v>1</v>
      </c>
      <c r="D84" s="79">
        <f t="shared" si="3"/>
        <v>5.5</v>
      </c>
      <c r="E84" s="22">
        <v>5.5</v>
      </c>
      <c r="F84" s="2" t="s">
        <v>588</v>
      </c>
      <c r="G84" s="19"/>
      <c r="H84" s="20"/>
      <c r="I84" s="20"/>
    </row>
    <row r="85" spans="1:9" ht="30">
      <c r="A85" s="76" t="s">
        <v>112</v>
      </c>
      <c r="B85" s="77" t="s">
        <v>287</v>
      </c>
      <c r="C85" s="78">
        <v>1</v>
      </c>
      <c r="D85" s="79">
        <f t="shared" si="3"/>
        <v>8.5</v>
      </c>
      <c r="E85" s="22">
        <v>8.5</v>
      </c>
      <c r="F85" s="2" t="s">
        <v>588</v>
      </c>
      <c r="G85" s="19"/>
      <c r="H85" s="20"/>
      <c r="I85" s="20"/>
    </row>
    <row r="86" spans="1:9" ht="30">
      <c r="A86" s="76" t="s">
        <v>113</v>
      </c>
      <c r="B86" s="77" t="s">
        <v>287</v>
      </c>
      <c r="C86" s="78">
        <v>1</v>
      </c>
      <c r="D86" s="79">
        <f t="shared" si="3"/>
        <v>9</v>
      </c>
      <c r="E86" s="22">
        <v>9</v>
      </c>
      <c r="F86" s="2" t="s">
        <v>588</v>
      </c>
      <c r="G86" s="19"/>
      <c r="H86" s="20"/>
      <c r="I86" s="20"/>
    </row>
    <row r="87" spans="1:9" ht="30">
      <c r="A87" s="76" t="s">
        <v>114</v>
      </c>
      <c r="B87" s="77" t="s">
        <v>287</v>
      </c>
      <c r="C87" s="78">
        <v>1</v>
      </c>
      <c r="D87" s="79">
        <f t="shared" si="3"/>
        <v>7.5</v>
      </c>
      <c r="E87" s="22">
        <v>7.5</v>
      </c>
      <c r="F87" s="2" t="s">
        <v>588</v>
      </c>
      <c r="G87" s="19"/>
      <c r="H87" s="20"/>
      <c r="I87" s="20"/>
    </row>
    <row r="88" spans="1:9" ht="30">
      <c r="A88" s="76" t="s">
        <v>115</v>
      </c>
      <c r="B88" s="77" t="s">
        <v>287</v>
      </c>
      <c r="C88" s="78">
        <v>1</v>
      </c>
      <c r="D88" s="79">
        <f t="shared" si="3"/>
        <v>9.5</v>
      </c>
      <c r="E88" s="22">
        <v>9.5</v>
      </c>
      <c r="F88" s="2" t="s">
        <v>588</v>
      </c>
      <c r="G88" s="19"/>
      <c r="H88" s="20"/>
      <c r="I88" s="20"/>
    </row>
    <row r="89" spans="1:9" ht="30">
      <c r="A89" s="76" t="s">
        <v>116</v>
      </c>
      <c r="B89" s="77" t="s">
        <v>287</v>
      </c>
      <c r="C89" s="78">
        <v>1</v>
      </c>
      <c r="D89" s="79">
        <f t="shared" si="3"/>
        <v>23.34</v>
      </c>
      <c r="E89" s="22">
        <v>23.34</v>
      </c>
      <c r="F89" s="2" t="s">
        <v>588</v>
      </c>
      <c r="G89" s="19"/>
      <c r="H89" s="20"/>
      <c r="I89" s="20"/>
    </row>
    <row r="90" spans="1:9" ht="30">
      <c r="A90" s="76" t="s">
        <v>117</v>
      </c>
      <c r="B90" s="77" t="s">
        <v>283</v>
      </c>
      <c r="C90" s="78">
        <v>2</v>
      </c>
      <c r="D90" s="79">
        <f t="shared" si="3"/>
        <v>59.335</v>
      </c>
      <c r="E90" s="22">
        <v>118.67</v>
      </c>
      <c r="F90" s="2" t="s">
        <v>588</v>
      </c>
      <c r="G90" s="19"/>
      <c r="H90" s="20"/>
      <c r="I90" s="20"/>
    </row>
    <row r="91" spans="1:9" ht="30">
      <c r="A91" s="76" t="s">
        <v>118</v>
      </c>
      <c r="B91" s="77" t="s">
        <v>283</v>
      </c>
      <c r="C91" s="78">
        <v>10</v>
      </c>
      <c r="D91" s="79">
        <f t="shared" si="3"/>
        <v>10.411</v>
      </c>
      <c r="E91" s="22">
        <v>104.11</v>
      </c>
      <c r="F91" s="2" t="s">
        <v>588</v>
      </c>
      <c r="G91" s="19"/>
      <c r="H91" s="20"/>
      <c r="I91" s="20"/>
    </row>
    <row r="92" spans="1:9" ht="30">
      <c r="A92" s="76" t="s">
        <v>119</v>
      </c>
      <c r="B92" s="77" t="s">
        <v>283</v>
      </c>
      <c r="C92" s="78">
        <v>24</v>
      </c>
      <c r="D92" s="79">
        <f t="shared" si="3"/>
        <v>8.904166666666667</v>
      </c>
      <c r="E92" s="22">
        <v>213.7</v>
      </c>
      <c r="F92" s="2" t="s">
        <v>588</v>
      </c>
      <c r="G92" s="19"/>
      <c r="H92" s="20"/>
      <c r="I92" s="20"/>
    </row>
    <row r="93" spans="1:9" ht="30">
      <c r="A93" s="76" t="s">
        <v>120</v>
      </c>
      <c r="B93" s="77" t="s">
        <v>285</v>
      </c>
      <c r="C93" s="78">
        <v>2</v>
      </c>
      <c r="D93" s="79">
        <f t="shared" si="3"/>
        <v>71.3</v>
      </c>
      <c r="E93" s="22">
        <v>142.6</v>
      </c>
      <c r="F93" s="2" t="s">
        <v>588</v>
      </c>
      <c r="G93" s="19"/>
      <c r="H93" s="20"/>
      <c r="I93" s="20"/>
    </row>
    <row r="94" spans="1:9" ht="30">
      <c r="A94" s="76" t="s">
        <v>121</v>
      </c>
      <c r="B94" s="77" t="s">
        <v>285</v>
      </c>
      <c r="C94" s="78">
        <v>4</v>
      </c>
      <c r="D94" s="79">
        <f t="shared" si="3"/>
        <v>40.5</v>
      </c>
      <c r="E94" s="22">
        <v>162</v>
      </c>
      <c r="F94" s="2" t="s">
        <v>588</v>
      </c>
      <c r="G94" s="19"/>
      <c r="H94" s="20"/>
      <c r="I94" s="20"/>
    </row>
    <row r="95" spans="1:9" ht="30">
      <c r="A95" s="76" t="s">
        <v>122</v>
      </c>
      <c r="B95" s="77" t="s">
        <v>285</v>
      </c>
      <c r="C95" s="78">
        <v>2</v>
      </c>
      <c r="D95" s="79">
        <f t="shared" si="3"/>
        <v>16.6</v>
      </c>
      <c r="E95" s="22">
        <v>33.2</v>
      </c>
      <c r="F95" s="2" t="s">
        <v>588</v>
      </c>
      <c r="G95" s="19"/>
      <c r="H95" s="20"/>
      <c r="I95" s="20"/>
    </row>
    <row r="96" spans="1:9" ht="30">
      <c r="A96" s="76" t="s">
        <v>123</v>
      </c>
      <c r="B96" s="77" t="s">
        <v>283</v>
      </c>
      <c r="C96" s="78">
        <v>15</v>
      </c>
      <c r="D96" s="79">
        <f t="shared" si="3"/>
        <v>22.30933333333333</v>
      </c>
      <c r="E96" s="22">
        <v>334.64</v>
      </c>
      <c r="F96" s="2" t="s">
        <v>588</v>
      </c>
      <c r="G96" s="19"/>
      <c r="H96" s="20"/>
      <c r="I96" s="20"/>
    </row>
    <row r="97" spans="1:9" ht="30">
      <c r="A97" s="76" t="s">
        <v>124</v>
      </c>
      <c r="B97" s="77" t="s">
        <v>285</v>
      </c>
      <c r="C97" s="78">
        <v>1</v>
      </c>
      <c r="D97" s="79">
        <f t="shared" si="3"/>
        <v>81.5</v>
      </c>
      <c r="E97" s="22">
        <v>81.5</v>
      </c>
      <c r="F97" s="2" t="s">
        <v>588</v>
      </c>
      <c r="G97" s="19"/>
      <c r="H97" s="20"/>
      <c r="I97" s="20"/>
    </row>
    <row r="98" spans="1:9" ht="30">
      <c r="A98" s="76" t="s">
        <v>125</v>
      </c>
      <c r="B98" s="77" t="s">
        <v>283</v>
      </c>
      <c r="C98" s="78">
        <v>4</v>
      </c>
      <c r="D98" s="79">
        <f t="shared" si="3"/>
        <v>35.4675</v>
      </c>
      <c r="E98" s="22">
        <v>141.87</v>
      </c>
      <c r="F98" s="2" t="s">
        <v>588</v>
      </c>
      <c r="G98" s="19"/>
      <c r="H98" s="20"/>
      <c r="I98" s="20"/>
    </row>
    <row r="99" spans="1:9" ht="30">
      <c r="A99" s="76" t="s">
        <v>126</v>
      </c>
      <c r="B99" s="77" t="s">
        <v>283</v>
      </c>
      <c r="C99" s="78">
        <v>1</v>
      </c>
      <c r="D99" s="79">
        <f t="shared" si="3"/>
        <v>26</v>
      </c>
      <c r="E99" s="22">
        <v>26</v>
      </c>
      <c r="F99" s="2" t="s">
        <v>588</v>
      </c>
      <c r="G99" s="19"/>
      <c r="H99" s="20"/>
      <c r="I99" s="20"/>
    </row>
    <row r="100" spans="1:9" ht="30">
      <c r="A100" s="76" t="s">
        <v>127</v>
      </c>
      <c r="B100" s="77" t="s">
        <v>283</v>
      </c>
      <c r="C100" s="78">
        <v>6</v>
      </c>
      <c r="D100" s="79">
        <f t="shared" si="3"/>
        <v>42.88833333333333</v>
      </c>
      <c r="E100" s="22">
        <v>257.33</v>
      </c>
      <c r="F100" s="2" t="s">
        <v>588</v>
      </c>
      <c r="G100" s="19"/>
      <c r="H100" s="20"/>
      <c r="I100" s="20"/>
    </row>
    <row r="101" spans="1:9" ht="30">
      <c r="A101" s="76" t="s">
        <v>128</v>
      </c>
      <c r="B101" s="77" t="s">
        <v>284</v>
      </c>
      <c r="C101" s="78">
        <v>100</v>
      </c>
      <c r="D101" s="79">
        <f t="shared" si="3"/>
        <v>1.3156999999999999</v>
      </c>
      <c r="E101" s="22">
        <v>131.57</v>
      </c>
      <c r="F101" s="2" t="s">
        <v>588</v>
      </c>
      <c r="G101" s="19"/>
      <c r="H101" s="20"/>
      <c r="I101" s="20"/>
    </row>
    <row r="102" spans="1:9" ht="30">
      <c r="A102" s="76" t="s">
        <v>129</v>
      </c>
      <c r="B102" s="77" t="s">
        <v>283</v>
      </c>
      <c r="C102" s="78">
        <v>3</v>
      </c>
      <c r="D102" s="79">
        <f t="shared" si="3"/>
        <v>229.33333333333334</v>
      </c>
      <c r="E102" s="22">
        <v>688</v>
      </c>
      <c r="F102" s="2" t="s">
        <v>588</v>
      </c>
      <c r="G102" s="19"/>
      <c r="H102" s="20"/>
      <c r="I102" s="20"/>
    </row>
    <row r="103" spans="1:9" ht="30">
      <c r="A103" s="76" t="s">
        <v>130</v>
      </c>
      <c r="B103" s="77" t="s">
        <v>283</v>
      </c>
      <c r="C103" s="78">
        <v>11</v>
      </c>
      <c r="D103" s="79">
        <f t="shared" si="3"/>
        <v>31.181818181818183</v>
      </c>
      <c r="E103" s="22">
        <v>343</v>
      </c>
      <c r="F103" s="2" t="s">
        <v>588</v>
      </c>
      <c r="G103" s="19"/>
      <c r="H103" s="20"/>
      <c r="I103" s="20"/>
    </row>
    <row r="104" spans="1:9" ht="30">
      <c r="A104" s="76" t="s">
        <v>131</v>
      </c>
      <c r="B104" s="77" t="s">
        <v>289</v>
      </c>
      <c r="C104" s="78">
        <v>3</v>
      </c>
      <c r="D104" s="79">
        <f t="shared" si="3"/>
        <v>25</v>
      </c>
      <c r="E104" s="22">
        <v>75</v>
      </c>
      <c r="F104" s="2" t="s">
        <v>588</v>
      </c>
      <c r="G104" s="19"/>
      <c r="H104" s="20"/>
      <c r="I104" s="20"/>
    </row>
    <row r="105" spans="1:9" ht="30">
      <c r="A105" s="76" t="s">
        <v>132</v>
      </c>
      <c r="B105" s="77" t="s">
        <v>283</v>
      </c>
      <c r="C105" s="78">
        <v>5</v>
      </c>
      <c r="D105" s="79">
        <f t="shared" si="3"/>
        <v>30.182</v>
      </c>
      <c r="E105" s="22">
        <v>150.91</v>
      </c>
      <c r="F105" s="2" t="s">
        <v>588</v>
      </c>
      <c r="G105" s="19"/>
      <c r="H105" s="20"/>
      <c r="I105" s="20"/>
    </row>
    <row r="106" spans="1:9" ht="30">
      <c r="A106" s="76" t="s">
        <v>133</v>
      </c>
      <c r="B106" s="77" t="s">
        <v>283</v>
      </c>
      <c r="C106" s="78">
        <v>3</v>
      </c>
      <c r="D106" s="79">
        <f t="shared" si="3"/>
        <v>31</v>
      </c>
      <c r="E106" s="22">
        <v>93</v>
      </c>
      <c r="F106" s="2" t="s">
        <v>588</v>
      </c>
      <c r="G106" s="19"/>
      <c r="H106" s="20"/>
      <c r="I106" s="20"/>
    </row>
    <row r="107" spans="1:9" ht="30">
      <c r="A107" s="76" t="s">
        <v>134</v>
      </c>
      <c r="B107" s="77" t="s">
        <v>283</v>
      </c>
      <c r="C107" s="78">
        <v>21</v>
      </c>
      <c r="D107" s="79">
        <f t="shared" si="3"/>
        <v>158.42619047619047</v>
      </c>
      <c r="E107" s="22">
        <v>3326.95</v>
      </c>
      <c r="F107" s="2" t="s">
        <v>588</v>
      </c>
      <c r="G107" s="19"/>
      <c r="H107" s="20"/>
      <c r="I107" s="20"/>
    </row>
    <row r="108" spans="1:9" ht="30">
      <c r="A108" s="76" t="s">
        <v>135</v>
      </c>
      <c r="B108" s="77" t="s">
        <v>283</v>
      </c>
      <c r="C108" s="78">
        <v>3</v>
      </c>
      <c r="D108" s="79">
        <f t="shared" si="3"/>
        <v>83.2</v>
      </c>
      <c r="E108" s="22">
        <v>249.6</v>
      </c>
      <c r="F108" s="2" t="s">
        <v>588</v>
      </c>
      <c r="G108" s="19"/>
      <c r="H108" s="20"/>
      <c r="I108" s="20"/>
    </row>
    <row r="109" spans="1:9" ht="30">
      <c r="A109" s="76" t="s">
        <v>136</v>
      </c>
      <c r="B109" s="77" t="s">
        <v>286</v>
      </c>
      <c r="C109" s="78">
        <v>5</v>
      </c>
      <c r="D109" s="79">
        <f t="shared" si="3"/>
        <v>9.638</v>
      </c>
      <c r="E109" s="22">
        <v>48.19</v>
      </c>
      <c r="F109" s="2" t="s">
        <v>588</v>
      </c>
      <c r="G109" s="19"/>
      <c r="H109" s="20"/>
      <c r="I109" s="20"/>
    </row>
    <row r="110" spans="1:9" ht="30">
      <c r="A110" s="76" t="s">
        <v>137</v>
      </c>
      <c r="B110" s="77" t="s">
        <v>283</v>
      </c>
      <c r="C110" s="78">
        <v>1</v>
      </c>
      <c r="D110" s="79">
        <f t="shared" si="3"/>
        <v>232</v>
      </c>
      <c r="E110" s="22">
        <v>232</v>
      </c>
      <c r="F110" s="2" t="s">
        <v>588</v>
      </c>
      <c r="G110" s="19"/>
      <c r="H110" s="20"/>
      <c r="I110" s="20"/>
    </row>
    <row r="111" spans="1:9" ht="30">
      <c r="A111" s="76" t="s">
        <v>138</v>
      </c>
      <c r="B111" s="77" t="s">
        <v>284</v>
      </c>
      <c r="C111" s="78">
        <v>204</v>
      </c>
      <c r="D111" s="79">
        <f t="shared" si="3"/>
        <v>3.507156862745098</v>
      </c>
      <c r="E111" s="22">
        <v>715.46</v>
      </c>
      <c r="F111" s="2" t="s">
        <v>588</v>
      </c>
      <c r="G111" s="19"/>
      <c r="H111" s="20"/>
      <c r="I111" s="20"/>
    </row>
    <row r="112" spans="1:9" ht="30">
      <c r="A112" s="76" t="s">
        <v>139</v>
      </c>
      <c r="B112" s="77" t="s">
        <v>283</v>
      </c>
      <c r="C112" s="78">
        <v>4</v>
      </c>
      <c r="D112" s="79">
        <f t="shared" si="3"/>
        <v>57.645</v>
      </c>
      <c r="E112" s="22">
        <v>230.58</v>
      </c>
      <c r="F112" s="2" t="s">
        <v>588</v>
      </c>
      <c r="G112" s="19"/>
      <c r="H112" s="20"/>
      <c r="I112" s="20"/>
    </row>
    <row r="113" spans="1:9" ht="30">
      <c r="A113" s="76" t="s">
        <v>140</v>
      </c>
      <c r="B113" s="77" t="s">
        <v>286</v>
      </c>
      <c r="C113" s="78">
        <v>20</v>
      </c>
      <c r="D113" s="79">
        <f t="shared" si="3"/>
        <v>2.2</v>
      </c>
      <c r="E113" s="22">
        <v>44</v>
      </c>
      <c r="F113" s="2" t="s">
        <v>588</v>
      </c>
      <c r="G113" s="19"/>
      <c r="H113" s="20"/>
      <c r="I113" s="20"/>
    </row>
    <row r="114" spans="1:9" ht="30">
      <c r="A114" s="76" t="s">
        <v>141</v>
      </c>
      <c r="B114" s="77" t="s">
        <v>286</v>
      </c>
      <c r="C114" s="78">
        <v>10</v>
      </c>
      <c r="D114" s="79">
        <f t="shared" si="3"/>
        <v>2.305</v>
      </c>
      <c r="E114" s="22">
        <v>23.05</v>
      </c>
      <c r="F114" s="2" t="s">
        <v>588</v>
      </c>
      <c r="G114" s="19"/>
      <c r="H114" s="20"/>
      <c r="I114" s="20"/>
    </row>
    <row r="115" spans="1:9" ht="30">
      <c r="A115" s="76" t="s">
        <v>142</v>
      </c>
      <c r="B115" s="77" t="s">
        <v>284</v>
      </c>
      <c r="C115" s="78">
        <v>80</v>
      </c>
      <c r="D115" s="79">
        <f t="shared" si="3"/>
        <v>3.975</v>
      </c>
      <c r="E115" s="22">
        <v>318</v>
      </c>
      <c r="F115" s="2" t="s">
        <v>588</v>
      </c>
      <c r="G115" s="19"/>
      <c r="H115" s="20"/>
      <c r="I115" s="20"/>
    </row>
    <row r="116" spans="1:9" ht="30">
      <c r="A116" s="76" t="s">
        <v>143</v>
      </c>
      <c r="B116" s="77" t="s">
        <v>283</v>
      </c>
      <c r="C116" s="78">
        <v>1</v>
      </c>
      <c r="D116" s="79">
        <f t="shared" si="3"/>
        <v>65.85</v>
      </c>
      <c r="E116" s="22">
        <v>65.85</v>
      </c>
      <c r="F116" s="2" t="s">
        <v>588</v>
      </c>
      <c r="G116" s="19"/>
      <c r="H116" s="20"/>
      <c r="I116" s="20"/>
    </row>
    <row r="117" spans="1:9" ht="30">
      <c r="A117" s="76" t="s">
        <v>144</v>
      </c>
      <c r="B117" s="77" t="s">
        <v>283</v>
      </c>
      <c r="C117" s="78">
        <v>7</v>
      </c>
      <c r="D117" s="79">
        <f t="shared" si="3"/>
        <v>11.362857142857143</v>
      </c>
      <c r="E117" s="22">
        <v>79.54</v>
      </c>
      <c r="F117" s="2" t="s">
        <v>588</v>
      </c>
      <c r="G117" s="19"/>
      <c r="H117" s="20"/>
      <c r="I117" s="20"/>
    </row>
    <row r="118" spans="1:9" ht="30">
      <c r="A118" s="76" t="s">
        <v>145</v>
      </c>
      <c r="B118" s="77" t="s">
        <v>285</v>
      </c>
      <c r="C118" s="78">
        <v>1</v>
      </c>
      <c r="D118" s="79">
        <f t="shared" si="3"/>
        <v>10.5</v>
      </c>
      <c r="E118" s="22">
        <v>10.5</v>
      </c>
      <c r="F118" s="2" t="s">
        <v>588</v>
      </c>
      <c r="G118" s="19"/>
      <c r="H118" s="20"/>
      <c r="I118" s="20"/>
    </row>
    <row r="119" spans="1:9" ht="30">
      <c r="A119" s="76" t="s">
        <v>146</v>
      </c>
      <c r="B119" s="77" t="s">
        <v>285</v>
      </c>
      <c r="C119" s="78">
        <v>1</v>
      </c>
      <c r="D119" s="79">
        <f t="shared" si="3"/>
        <v>48.68</v>
      </c>
      <c r="E119" s="22">
        <v>48.68</v>
      </c>
      <c r="F119" s="2" t="s">
        <v>588</v>
      </c>
      <c r="G119" s="19"/>
      <c r="H119" s="20"/>
      <c r="I119" s="20"/>
    </row>
    <row r="120" spans="1:9" ht="30">
      <c r="A120" s="76" t="s">
        <v>147</v>
      </c>
      <c r="B120" s="77" t="s">
        <v>285</v>
      </c>
      <c r="C120" s="78">
        <v>23</v>
      </c>
      <c r="D120" s="79">
        <f aca="true" t="shared" si="4" ref="D120:D183">E120/C120</f>
        <v>55.49826086956522</v>
      </c>
      <c r="E120" s="22">
        <v>1276.46</v>
      </c>
      <c r="F120" s="2" t="s">
        <v>588</v>
      </c>
      <c r="G120" s="19"/>
      <c r="H120" s="20"/>
      <c r="I120" s="20"/>
    </row>
    <row r="121" spans="1:9" ht="30">
      <c r="A121" s="76" t="s">
        <v>148</v>
      </c>
      <c r="B121" s="77" t="s">
        <v>285</v>
      </c>
      <c r="C121" s="78">
        <v>5</v>
      </c>
      <c r="D121" s="79">
        <f t="shared" si="4"/>
        <v>15.398</v>
      </c>
      <c r="E121" s="22">
        <v>76.99</v>
      </c>
      <c r="F121" s="2" t="s">
        <v>588</v>
      </c>
      <c r="G121" s="19"/>
      <c r="H121" s="20"/>
      <c r="I121" s="20"/>
    </row>
    <row r="122" spans="1:9" ht="30">
      <c r="A122" s="76" t="s">
        <v>149</v>
      </c>
      <c r="B122" s="77" t="s">
        <v>283</v>
      </c>
      <c r="C122" s="78">
        <v>4</v>
      </c>
      <c r="D122" s="79">
        <f t="shared" si="4"/>
        <v>78.845</v>
      </c>
      <c r="E122" s="22">
        <v>315.38</v>
      </c>
      <c r="F122" s="2" t="s">
        <v>588</v>
      </c>
      <c r="G122" s="19"/>
      <c r="H122" s="20"/>
      <c r="I122" s="20"/>
    </row>
    <row r="123" spans="1:9" ht="30">
      <c r="A123" s="76" t="s">
        <v>150</v>
      </c>
      <c r="B123" s="77" t="s">
        <v>285</v>
      </c>
      <c r="C123" s="78">
        <v>3</v>
      </c>
      <c r="D123" s="79">
        <f t="shared" si="4"/>
        <v>61.120000000000005</v>
      </c>
      <c r="E123" s="22">
        <v>183.36</v>
      </c>
      <c r="F123" s="2" t="s">
        <v>588</v>
      </c>
      <c r="G123" s="19"/>
      <c r="H123" s="20"/>
      <c r="I123" s="20"/>
    </row>
    <row r="124" spans="1:9" ht="30">
      <c r="A124" s="76" t="s">
        <v>151</v>
      </c>
      <c r="B124" s="77" t="s">
        <v>287</v>
      </c>
      <c r="C124" s="78">
        <v>1</v>
      </c>
      <c r="D124" s="79">
        <f t="shared" si="4"/>
        <v>15</v>
      </c>
      <c r="E124" s="22">
        <v>15</v>
      </c>
      <c r="F124" s="2" t="s">
        <v>588</v>
      </c>
      <c r="G124" s="19"/>
      <c r="H124" s="20"/>
      <c r="I124" s="20"/>
    </row>
    <row r="125" spans="1:9" ht="30">
      <c r="A125" s="76" t="s">
        <v>152</v>
      </c>
      <c r="B125" s="77" t="s">
        <v>287</v>
      </c>
      <c r="C125" s="78">
        <v>1</v>
      </c>
      <c r="D125" s="79">
        <f t="shared" si="4"/>
        <v>23</v>
      </c>
      <c r="E125" s="22">
        <v>23</v>
      </c>
      <c r="F125" s="2" t="s">
        <v>588</v>
      </c>
      <c r="G125" s="19"/>
      <c r="H125" s="20"/>
      <c r="I125" s="20"/>
    </row>
    <row r="126" spans="1:9" ht="30">
      <c r="A126" s="76" t="s">
        <v>153</v>
      </c>
      <c r="B126" s="77" t="s">
        <v>283</v>
      </c>
      <c r="C126" s="78">
        <v>1</v>
      </c>
      <c r="D126" s="79">
        <f t="shared" si="4"/>
        <v>185</v>
      </c>
      <c r="E126" s="22">
        <v>185</v>
      </c>
      <c r="F126" s="2" t="s">
        <v>588</v>
      </c>
      <c r="G126" s="19"/>
      <c r="H126" s="20"/>
      <c r="I126" s="20"/>
    </row>
    <row r="127" spans="1:9" ht="30">
      <c r="A127" s="76" t="s">
        <v>154</v>
      </c>
      <c r="B127" s="77" t="s">
        <v>284</v>
      </c>
      <c r="C127" s="78">
        <v>1</v>
      </c>
      <c r="D127" s="79">
        <f t="shared" si="4"/>
        <v>30.5</v>
      </c>
      <c r="E127" s="22">
        <v>30.5</v>
      </c>
      <c r="F127" s="2" t="s">
        <v>588</v>
      </c>
      <c r="G127" s="19"/>
      <c r="H127" s="20"/>
      <c r="I127" s="20"/>
    </row>
    <row r="128" spans="1:9" ht="30">
      <c r="A128" s="76" t="s">
        <v>155</v>
      </c>
      <c r="B128" s="77" t="s">
        <v>290</v>
      </c>
      <c r="C128" s="78">
        <v>1</v>
      </c>
      <c r="D128" s="79">
        <f t="shared" si="4"/>
        <v>234</v>
      </c>
      <c r="E128" s="22">
        <v>234</v>
      </c>
      <c r="F128" s="2" t="s">
        <v>588</v>
      </c>
      <c r="G128" s="19"/>
      <c r="H128" s="20"/>
      <c r="I128" s="20"/>
    </row>
    <row r="129" spans="1:9" ht="30">
      <c r="A129" s="76" t="s">
        <v>156</v>
      </c>
      <c r="B129" s="77" t="s">
        <v>285</v>
      </c>
      <c r="C129" s="78">
        <v>2</v>
      </c>
      <c r="D129" s="79">
        <f t="shared" si="4"/>
        <v>51.125</v>
      </c>
      <c r="E129" s="22">
        <v>102.25</v>
      </c>
      <c r="F129" s="2" t="s">
        <v>588</v>
      </c>
      <c r="G129" s="19"/>
      <c r="H129" s="20"/>
      <c r="I129" s="20"/>
    </row>
    <row r="130" spans="1:9" ht="30">
      <c r="A130" s="76" t="s">
        <v>157</v>
      </c>
      <c r="B130" s="77" t="s">
        <v>287</v>
      </c>
      <c r="C130" s="78">
        <v>12</v>
      </c>
      <c r="D130" s="79">
        <f t="shared" si="4"/>
        <v>139</v>
      </c>
      <c r="E130" s="22">
        <v>1668</v>
      </c>
      <c r="F130" s="2" t="s">
        <v>588</v>
      </c>
      <c r="G130" s="19"/>
      <c r="H130" s="20"/>
      <c r="I130" s="20"/>
    </row>
    <row r="131" spans="1:9" ht="30">
      <c r="A131" s="76" t="s">
        <v>158</v>
      </c>
      <c r="B131" s="77" t="s">
        <v>287</v>
      </c>
      <c r="C131" s="78">
        <v>5</v>
      </c>
      <c r="D131" s="79">
        <f t="shared" si="4"/>
        <v>256</v>
      </c>
      <c r="E131" s="22">
        <v>1280</v>
      </c>
      <c r="F131" s="2" t="s">
        <v>588</v>
      </c>
      <c r="G131" s="19"/>
      <c r="H131" s="20"/>
      <c r="I131" s="20"/>
    </row>
    <row r="132" spans="1:9" ht="30">
      <c r="A132" s="76" t="s">
        <v>159</v>
      </c>
      <c r="B132" s="77" t="s">
        <v>283</v>
      </c>
      <c r="C132" s="78">
        <v>2</v>
      </c>
      <c r="D132" s="79">
        <f t="shared" si="4"/>
        <v>25</v>
      </c>
      <c r="E132" s="22">
        <v>50</v>
      </c>
      <c r="F132" s="2" t="s">
        <v>588</v>
      </c>
      <c r="G132" s="19"/>
      <c r="H132" s="20"/>
      <c r="I132" s="20"/>
    </row>
    <row r="133" spans="1:9" ht="30">
      <c r="A133" s="76" t="s">
        <v>160</v>
      </c>
      <c r="B133" s="77" t="s">
        <v>283</v>
      </c>
      <c r="C133" s="78">
        <v>1</v>
      </c>
      <c r="D133" s="79">
        <f t="shared" si="4"/>
        <v>228</v>
      </c>
      <c r="E133" s="22">
        <v>228</v>
      </c>
      <c r="F133" s="2" t="s">
        <v>588</v>
      </c>
      <c r="G133" s="19"/>
      <c r="H133" s="20"/>
      <c r="I133" s="20"/>
    </row>
    <row r="134" spans="1:9" ht="30">
      <c r="A134" s="76" t="s">
        <v>161</v>
      </c>
      <c r="B134" s="77" t="s">
        <v>285</v>
      </c>
      <c r="C134" s="78">
        <v>1</v>
      </c>
      <c r="D134" s="79">
        <f t="shared" si="4"/>
        <v>15.17</v>
      </c>
      <c r="E134" s="22">
        <v>15.17</v>
      </c>
      <c r="F134" s="2" t="s">
        <v>588</v>
      </c>
      <c r="G134" s="19"/>
      <c r="H134" s="20"/>
      <c r="I134" s="20"/>
    </row>
    <row r="135" spans="1:9" ht="30">
      <c r="A135" s="76" t="s">
        <v>162</v>
      </c>
      <c r="B135" s="77" t="s">
        <v>283</v>
      </c>
      <c r="C135" s="78">
        <v>1</v>
      </c>
      <c r="D135" s="79">
        <f t="shared" si="4"/>
        <v>42.15</v>
      </c>
      <c r="E135" s="22">
        <v>42.15</v>
      </c>
      <c r="F135" s="2" t="s">
        <v>588</v>
      </c>
      <c r="G135" s="19"/>
      <c r="H135" s="20"/>
      <c r="I135" s="20"/>
    </row>
    <row r="136" spans="1:9" ht="30">
      <c r="A136" s="76" t="s">
        <v>163</v>
      </c>
      <c r="B136" s="77" t="s">
        <v>289</v>
      </c>
      <c r="C136" s="78">
        <v>12</v>
      </c>
      <c r="D136" s="79">
        <f t="shared" si="4"/>
        <v>30.569999999999997</v>
      </c>
      <c r="E136" s="22">
        <v>366.84</v>
      </c>
      <c r="F136" s="2" t="s">
        <v>588</v>
      </c>
      <c r="G136" s="19"/>
      <c r="H136" s="20"/>
      <c r="I136" s="20"/>
    </row>
    <row r="137" spans="1:9" ht="30">
      <c r="A137" s="76" t="s">
        <v>164</v>
      </c>
      <c r="B137" s="77" t="s">
        <v>285</v>
      </c>
      <c r="C137" s="78">
        <v>1</v>
      </c>
      <c r="D137" s="79">
        <f t="shared" si="4"/>
        <v>262</v>
      </c>
      <c r="E137" s="22">
        <v>262</v>
      </c>
      <c r="F137" s="2" t="s">
        <v>588</v>
      </c>
      <c r="G137" s="19"/>
      <c r="H137" s="20"/>
      <c r="I137" s="20"/>
    </row>
    <row r="138" spans="1:9" ht="30">
      <c r="A138" s="76" t="s">
        <v>165</v>
      </c>
      <c r="B138" s="77" t="s">
        <v>285</v>
      </c>
      <c r="C138" s="78">
        <v>1</v>
      </c>
      <c r="D138" s="79">
        <f t="shared" si="4"/>
        <v>15.74</v>
      </c>
      <c r="E138" s="22">
        <v>15.74</v>
      </c>
      <c r="F138" s="2" t="s">
        <v>588</v>
      </c>
      <c r="G138" s="19"/>
      <c r="H138" s="20"/>
      <c r="I138" s="20"/>
    </row>
    <row r="139" spans="1:9" ht="30">
      <c r="A139" s="76" t="s">
        <v>166</v>
      </c>
      <c r="B139" s="77" t="s">
        <v>287</v>
      </c>
      <c r="C139" s="78">
        <v>1</v>
      </c>
      <c r="D139" s="79">
        <f t="shared" si="4"/>
        <v>18</v>
      </c>
      <c r="E139" s="22">
        <v>18</v>
      </c>
      <c r="F139" s="2" t="s">
        <v>588</v>
      </c>
      <c r="G139" s="19"/>
      <c r="H139" s="20"/>
      <c r="I139" s="20"/>
    </row>
    <row r="140" spans="1:9" ht="30">
      <c r="A140" s="76" t="s">
        <v>167</v>
      </c>
      <c r="B140" s="77" t="s">
        <v>287</v>
      </c>
      <c r="C140" s="78">
        <v>64</v>
      </c>
      <c r="D140" s="79">
        <f t="shared" si="4"/>
        <v>2.66546875</v>
      </c>
      <c r="E140" s="22">
        <v>170.59</v>
      </c>
      <c r="F140" s="2" t="s">
        <v>588</v>
      </c>
      <c r="G140" s="19"/>
      <c r="H140" s="20"/>
      <c r="I140" s="20"/>
    </row>
    <row r="141" spans="1:9" ht="30">
      <c r="A141" s="76" t="s">
        <v>168</v>
      </c>
      <c r="B141" s="77" t="s">
        <v>287</v>
      </c>
      <c r="C141" s="78">
        <v>6</v>
      </c>
      <c r="D141" s="79">
        <f t="shared" si="4"/>
        <v>36.906666666666666</v>
      </c>
      <c r="E141" s="22">
        <v>221.44</v>
      </c>
      <c r="F141" s="2" t="s">
        <v>588</v>
      </c>
      <c r="G141" s="19"/>
      <c r="H141" s="20"/>
      <c r="I141" s="20"/>
    </row>
    <row r="142" spans="1:9" ht="30">
      <c r="A142" s="76" t="s">
        <v>169</v>
      </c>
      <c r="B142" s="77" t="s">
        <v>283</v>
      </c>
      <c r="C142" s="78">
        <v>1</v>
      </c>
      <c r="D142" s="79">
        <f t="shared" si="4"/>
        <v>234</v>
      </c>
      <c r="E142" s="22">
        <v>234</v>
      </c>
      <c r="F142" s="2" t="s">
        <v>588</v>
      </c>
      <c r="G142" s="19"/>
      <c r="H142" s="20"/>
      <c r="I142" s="20"/>
    </row>
    <row r="143" spans="1:9" ht="30">
      <c r="A143" s="76" t="s">
        <v>170</v>
      </c>
      <c r="B143" s="77" t="s">
        <v>283</v>
      </c>
      <c r="C143" s="78">
        <v>4</v>
      </c>
      <c r="D143" s="79">
        <f t="shared" si="4"/>
        <v>438.725</v>
      </c>
      <c r="E143" s="22">
        <v>1754.9</v>
      </c>
      <c r="F143" s="2" t="s">
        <v>588</v>
      </c>
      <c r="G143" s="19"/>
      <c r="H143" s="20"/>
      <c r="I143" s="20"/>
    </row>
    <row r="144" spans="1:9" ht="30">
      <c r="A144" s="76" t="s">
        <v>171</v>
      </c>
      <c r="B144" s="77" t="s">
        <v>291</v>
      </c>
      <c r="C144" s="78">
        <v>1</v>
      </c>
      <c r="D144" s="79">
        <f t="shared" si="4"/>
        <v>430</v>
      </c>
      <c r="E144" s="22">
        <v>430</v>
      </c>
      <c r="F144" s="2" t="s">
        <v>588</v>
      </c>
      <c r="G144" s="19"/>
      <c r="H144" s="20"/>
      <c r="I144" s="20"/>
    </row>
    <row r="145" spans="1:9" ht="30">
      <c r="A145" s="76" t="s">
        <v>172</v>
      </c>
      <c r="B145" s="77" t="s">
        <v>283</v>
      </c>
      <c r="C145" s="78">
        <v>1</v>
      </c>
      <c r="D145" s="79">
        <f t="shared" si="4"/>
        <v>26</v>
      </c>
      <c r="E145" s="22">
        <v>26</v>
      </c>
      <c r="F145" s="2" t="s">
        <v>588</v>
      </c>
      <c r="G145" s="19"/>
      <c r="H145" s="20"/>
      <c r="I145" s="20"/>
    </row>
    <row r="146" spans="1:9" ht="30">
      <c r="A146" s="76" t="s">
        <v>173</v>
      </c>
      <c r="B146" s="77" t="s">
        <v>291</v>
      </c>
      <c r="C146" s="78">
        <v>60</v>
      </c>
      <c r="D146" s="79">
        <f t="shared" si="4"/>
        <v>2.1416666666666666</v>
      </c>
      <c r="E146" s="22">
        <v>128.5</v>
      </c>
      <c r="F146" s="2" t="s">
        <v>588</v>
      </c>
      <c r="G146" s="19"/>
      <c r="H146" s="20"/>
      <c r="I146" s="20"/>
    </row>
    <row r="147" spans="1:9" ht="30">
      <c r="A147" s="76" t="s">
        <v>174</v>
      </c>
      <c r="B147" s="77" t="s">
        <v>283</v>
      </c>
      <c r="C147" s="78">
        <v>4</v>
      </c>
      <c r="D147" s="79">
        <f t="shared" si="4"/>
        <v>35.6175</v>
      </c>
      <c r="E147" s="22">
        <v>142.47</v>
      </c>
      <c r="F147" s="2" t="s">
        <v>588</v>
      </c>
      <c r="G147" s="19"/>
      <c r="H147" s="20"/>
      <c r="I147" s="20"/>
    </row>
    <row r="148" spans="1:9" ht="30">
      <c r="A148" s="76" t="s">
        <v>175</v>
      </c>
      <c r="B148" s="77" t="s">
        <v>283</v>
      </c>
      <c r="C148" s="78">
        <v>5</v>
      </c>
      <c r="D148" s="79">
        <f t="shared" si="4"/>
        <v>21.5</v>
      </c>
      <c r="E148" s="22">
        <v>107.5</v>
      </c>
      <c r="F148" s="2" t="s">
        <v>588</v>
      </c>
      <c r="G148" s="19"/>
      <c r="H148" s="20"/>
      <c r="I148" s="20"/>
    </row>
    <row r="149" spans="1:9" ht="30">
      <c r="A149" s="76" t="s">
        <v>176</v>
      </c>
      <c r="B149" s="77" t="s">
        <v>284</v>
      </c>
      <c r="C149" s="78">
        <v>30</v>
      </c>
      <c r="D149" s="79">
        <f t="shared" si="4"/>
        <v>2.928</v>
      </c>
      <c r="E149" s="22">
        <v>87.84</v>
      </c>
      <c r="F149" s="2" t="s">
        <v>588</v>
      </c>
      <c r="G149" s="19"/>
      <c r="H149" s="20"/>
      <c r="I149" s="20"/>
    </row>
    <row r="150" spans="1:9" ht="30">
      <c r="A150" s="76" t="s">
        <v>177</v>
      </c>
      <c r="B150" s="77" t="s">
        <v>289</v>
      </c>
      <c r="C150" s="78">
        <v>15</v>
      </c>
      <c r="D150" s="79">
        <f t="shared" si="4"/>
        <v>22.633333333333333</v>
      </c>
      <c r="E150" s="22">
        <v>339.5</v>
      </c>
      <c r="F150" s="2" t="s">
        <v>588</v>
      </c>
      <c r="G150" s="19"/>
      <c r="H150" s="20"/>
      <c r="I150" s="20"/>
    </row>
    <row r="151" spans="1:9" ht="30">
      <c r="A151" s="76" t="s">
        <v>178</v>
      </c>
      <c r="B151" s="77" t="s">
        <v>289</v>
      </c>
      <c r="C151" s="78">
        <v>1</v>
      </c>
      <c r="D151" s="79">
        <f t="shared" si="4"/>
        <v>39.66</v>
      </c>
      <c r="E151" s="22">
        <v>39.66</v>
      </c>
      <c r="F151" s="2" t="s">
        <v>588</v>
      </c>
      <c r="G151" s="19"/>
      <c r="H151" s="20"/>
      <c r="I151" s="20"/>
    </row>
    <row r="152" spans="1:9" ht="30">
      <c r="A152" s="76" t="s">
        <v>179</v>
      </c>
      <c r="B152" s="77" t="s">
        <v>287</v>
      </c>
      <c r="C152" s="78">
        <v>1</v>
      </c>
      <c r="D152" s="79">
        <f t="shared" si="4"/>
        <v>20.25</v>
      </c>
      <c r="E152" s="22">
        <v>20.25</v>
      </c>
      <c r="F152" s="2" t="s">
        <v>588</v>
      </c>
      <c r="G152" s="19"/>
      <c r="H152" s="20"/>
      <c r="I152" s="20"/>
    </row>
    <row r="153" spans="1:9" ht="30">
      <c r="A153" s="76" t="s">
        <v>180</v>
      </c>
      <c r="B153" s="77" t="s">
        <v>285</v>
      </c>
      <c r="C153" s="78">
        <v>1</v>
      </c>
      <c r="D153" s="79">
        <f t="shared" si="4"/>
        <v>5</v>
      </c>
      <c r="E153" s="22">
        <v>5</v>
      </c>
      <c r="F153" s="2" t="s">
        <v>588</v>
      </c>
      <c r="G153" s="19"/>
      <c r="H153" s="20"/>
      <c r="I153" s="20"/>
    </row>
    <row r="154" spans="1:9" ht="30">
      <c r="A154" s="76" t="s">
        <v>181</v>
      </c>
      <c r="B154" s="77" t="s">
        <v>292</v>
      </c>
      <c r="C154" s="78">
        <v>25</v>
      </c>
      <c r="D154" s="79">
        <f t="shared" si="4"/>
        <v>14.3112</v>
      </c>
      <c r="E154" s="22">
        <v>357.78</v>
      </c>
      <c r="F154" s="2" t="s">
        <v>588</v>
      </c>
      <c r="G154" s="19"/>
      <c r="H154" s="20"/>
      <c r="I154" s="20"/>
    </row>
    <row r="155" spans="1:9" ht="30">
      <c r="A155" s="76" t="s">
        <v>182</v>
      </c>
      <c r="B155" s="77" t="s">
        <v>287</v>
      </c>
      <c r="C155" s="78">
        <v>8</v>
      </c>
      <c r="D155" s="79">
        <f t="shared" si="4"/>
        <v>3.08625</v>
      </c>
      <c r="E155" s="22">
        <v>24.69</v>
      </c>
      <c r="F155" s="2" t="s">
        <v>588</v>
      </c>
      <c r="G155" s="19"/>
      <c r="H155" s="20"/>
      <c r="I155" s="20"/>
    </row>
    <row r="156" spans="1:9" ht="30">
      <c r="A156" s="76" t="s">
        <v>183</v>
      </c>
      <c r="B156" s="77" t="s">
        <v>285</v>
      </c>
      <c r="C156" s="78">
        <v>2</v>
      </c>
      <c r="D156" s="79">
        <f t="shared" si="4"/>
        <v>96.785</v>
      </c>
      <c r="E156" s="22">
        <v>193.57</v>
      </c>
      <c r="F156" s="2" t="s">
        <v>588</v>
      </c>
      <c r="G156" s="19"/>
      <c r="H156" s="20"/>
      <c r="I156" s="20"/>
    </row>
    <row r="157" spans="1:9" ht="30">
      <c r="A157" s="76" t="s">
        <v>184</v>
      </c>
      <c r="B157" s="77" t="s">
        <v>286</v>
      </c>
      <c r="C157" s="78">
        <v>1</v>
      </c>
      <c r="D157" s="79">
        <f t="shared" si="4"/>
        <v>73</v>
      </c>
      <c r="E157" s="22">
        <v>73</v>
      </c>
      <c r="F157" s="2" t="s">
        <v>588</v>
      </c>
      <c r="G157" s="19"/>
      <c r="H157" s="20"/>
      <c r="I157" s="20"/>
    </row>
    <row r="158" spans="1:9" ht="30">
      <c r="A158" s="76" t="s">
        <v>185</v>
      </c>
      <c r="B158" s="77" t="s">
        <v>283</v>
      </c>
      <c r="C158" s="78">
        <v>1</v>
      </c>
      <c r="D158" s="79">
        <f t="shared" si="4"/>
        <v>285</v>
      </c>
      <c r="E158" s="22">
        <v>285</v>
      </c>
      <c r="F158" s="2" t="s">
        <v>588</v>
      </c>
      <c r="G158" s="19"/>
      <c r="H158" s="20"/>
      <c r="I158" s="20"/>
    </row>
    <row r="159" spans="1:9" ht="30">
      <c r="A159" s="76" t="s">
        <v>186</v>
      </c>
      <c r="B159" s="77" t="s">
        <v>283</v>
      </c>
      <c r="C159" s="78">
        <v>2</v>
      </c>
      <c r="D159" s="79">
        <f t="shared" si="4"/>
        <v>152.855</v>
      </c>
      <c r="E159" s="22">
        <v>305.71</v>
      </c>
      <c r="F159" s="2" t="s">
        <v>588</v>
      </c>
      <c r="G159" s="19"/>
      <c r="H159" s="20"/>
      <c r="I159" s="20"/>
    </row>
    <row r="160" spans="1:9" ht="30">
      <c r="A160" s="76" t="s">
        <v>187</v>
      </c>
      <c r="B160" s="77" t="s">
        <v>284</v>
      </c>
      <c r="C160" s="78">
        <v>100</v>
      </c>
      <c r="D160" s="79">
        <f t="shared" si="4"/>
        <v>3.75</v>
      </c>
      <c r="E160" s="22">
        <v>375</v>
      </c>
      <c r="F160" s="2" t="s">
        <v>588</v>
      </c>
      <c r="G160" s="19"/>
      <c r="H160" s="20"/>
      <c r="I160" s="20"/>
    </row>
    <row r="161" spans="1:9" ht="30">
      <c r="A161" s="76" t="s">
        <v>188</v>
      </c>
      <c r="B161" s="77" t="s">
        <v>283</v>
      </c>
      <c r="C161" s="78">
        <v>44</v>
      </c>
      <c r="D161" s="79">
        <f t="shared" si="4"/>
        <v>35.06136363636364</v>
      </c>
      <c r="E161" s="22">
        <v>1542.7</v>
      </c>
      <c r="F161" s="2" t="s">
        <v>588</v>
      </c>
      <c r="G161" s="19"/>
      <c r="H161" s="20"/>
      <c r="I161" s="20"/>
    </row>
    <row r="162" spans="1:9" ht="30">
      <c r="A162" s="76" t="s">
        <v>189</v>
      </c>
      <c r="B162" s="77" t="s">
        <v>285</v>
      </c>
      <c r="C162" s="78">
        <v>8</v>
      </c>
      <c r="D162" s="79">
        <f t="shared" si="4"/>
        <v>131.8125</v>
      </c>
      <c r="E162" s="22">
        <v>1054.5</v>
      </c>
      <c r="F162" s="2" t="s">
        <v>588</v>
      </c>
      <c r="G162" s="19"/>
      <c r="H162" s="20"/>
      <c r="I162" s="20"/>
    </row>
    <row r="163" spans="1:9" ht="30">
      <c r="A163" s="76" t="s">
        <v>190</v>
      </c>
      <c r="B163" s="77" t="s">
        <v>285</v>
      </c>
      <c r="C163" s="78">
        <v>10</v>
      </c>
      <c r="D163" s="79">
        <f t="shared" si="4"/>
        <v>119.833</v>
      </c>
      <c r="E163" s="22">
        <v>1198.33</v>
      </c>
      <c r="F163" s="2" t="s">
        <v>588</v>
      </c>
      <c r="G163" s="19"/>
      <c r="H163" s="20"/>
      <c r="I163" s="20"/>
    </row>
    <row r="164" spans="1:9" ht="30">
      <c r="A164" s="76" t="s">
        <v>191</v>
      </c>
      <c r="B164" s="77" t="s">
        <v>287</v>
      </c>
      <c r="C164" s="78">
        <v>39</v>
      </c>
      <c r="D164" s="79">
        <f t="shared" si="4"/>
        <v>1.4246153846153846</v>
      </c>
      <c r="E164" s="22">
        <v>55.56</v>
      </c>
      <c r="F164" s="2" t="s">
        <v>588</v>
      </c>
      <c r="G164" s="19"/>
      <c r="H164" s="20"/>
      <c r="I164" s="20"/>
    </row>
    <row r="165" spans="1:9" ht="30">
      <c r="A165" s="76" t="s">
        <v>192</v>
      </c>
      <c r="B165" s="77" t="s">
        <v>285</v>
      </c>
      <c r="C165" s="78">
        <v>1</v>
      </c>
      <c r="D165" s="79">
        <f t="shared" si="4"/>
        <v>16.33</v>
      </c>
      <c r="E165" s="22">
        <v>16.33</v>
      </c>
      <c r="F165" s="2" t="s">
        <v>588</v>
      </c>
      <c r="G165" s="19"/>
      <c r="H165" s="20"/>
      <c r="I165" s="20"/>
    </row>
    <row r="166" spans="1:9" ht="30">
      <c r="A166" s="76" t="s">
        <v>193</v>
      </c>
      <c r="B166" s="77" t="s">
        <v>285</v>
      </c>
      <c r="C166" s="78">
        <v>13</v>
      </c>
      <c r="D166" s="79">
        <f t="shared" si="4"/>
        <v>22.56230769230769</v>
      </c>
      <c r="E166" s="22">
        <v>293.31</v>
      </c>
      <c r="F166" s="2" t="s">
        <v>588</v>
      </c>
      <c r="G166" s="19"/>
      <c r="H166" s="20"/>
      <c r="I166" s="20"/>
    </row>
    <row r="167" spans="1:9" ht="30">
      <c r="A167" s="76" t="s">
        <v>194</v>
      </c>
      <c r="B167" s="77" t="s">
        <v>285</v>
      </c>
      <c r="C167" s="78">
        <v>2</v>
      </c>
      <c r="D167" s="79">
        <f t="shared" si="4"/>
        <v>23</v>
      </c>
      <c r="E167" s="22">
        <v>46</v>
      </c>
      <c r="F167" s="2" t="s">
        <v>588</v>
      </c>
      <c r="G167" s="19"/>
      <c r="H167" s="20"/>
      <c r="I167" s="20"/>
    </row>
    <row r="168" spans="1:9" ht="30">
      <c r="A168" s="76" t="s">
        <v>195</v>
      </c>
      <c r="B168" s="77" t="s">
        <v>285</v>
      </c>
      <c r="C168" s="78">
        <v>2</v>
      </c>
      <c r="D168" s="79">
        <f t="shared" si="4"/>
        <v>17.065</v>
      </c>
      <c r="E168" s="22">
        <v>34.13</v>
      </c>
      <c r="F168" s="2" t="s">
        <v>588</v>
      </c>
      <c r="G168" s="19"/>
      <c r="H168" s="20"/>
      <c r="I168" s="20"/>
    </row>
    <row r="169" spans="1:9" ht="30">
      <c r="A169" s="76" t="s">
        <v>196</v>
      </c>
      <c r="B169" s="77" t="s">
        <v>285</v>
      </c>
      <c r="C169" s="78">
        <v>1</v>
      </c>
      <c r="D169" s="79">
        <f t="shared" si="4"/>
        <v>15.75</v>
      </c>
      <c r="E169" s="22">
        <v>15.75</v>
      </c>
      <c r="F169" s="2" t="s">
        <v>588</v>
      </c>
      <c r="G169" s="19"/>
      <c r="H169" s="20"/>
      <c r="I169" s="20"/>
    </row>
    <row r="170" spans="1:9" ht="30">
      <c r="A170" s="76" t="s">
        <v>197</v>
      </c>
      <c r="B170" s="77" t="s">
        <v>285</v>
      </c>
      <c r="C170" s="78">
        <v>4</v>
      </c>
      <c r="D170" s="79">
        <f t="shared" si="4"/>
        <v>0.74</v>
      </c>
      <c r="E170" s="22">
        <v>2.96</v>
      </c>
      <c r="F170" s="2" t="s">
        <v>588</v>
      </c>
      <c r="G170" s="19"/>
      <c r="H170" s="20"/>
      <c r="I170" s="20"/>
    </row>
    <row r="171" spans="1:9" ht="30">
      <c r="A171" s="76" t="s">
        <v>198</v>
      </c>
      <c r="B171" s="77" t="s">
        <v>286</v>
      </c>
      <c r="C171" s="78">
        <v>50</v>
      </c>
      <c r="D171" s="79">
        <f t="shared" si="4"/>
        <v>1</v>
      </c>
      <c r="E171" s="22">
        <v>50</v>
      </c>
      <c r="F171" s="2" t="s">
        <v>588</v>
      </c>
      <c r="G171" s="19"/>
      <c r="H171" s="20"/>
      <c r="I171" s="20"/>
    </row>
    <row r="172" spans="1:9" ht="30">
      <c r="A172" s="76" t="s">
        <v>199</v>
      </c>
      <c r="B172" s="77" t="s">
        <v>286</v>
      </c>
      <c r="C172" s="78">
        <v>5</v>
      </c>
      <c r="D172" s="79">
        <f t="shared" si="4"/>
        <v>21.886000000000003</v>
      </c>
      <c r="E172" s="22">
        <v>109.43</v>
      </c>
      <c r="F172" s="2" t="s">
        <v>588</v>
      </c>
      <c r="G172" s="19"/>
      <c r="H172" s="20"/>
      <c r="I172" s="20"/>
    </row>
    <row r="173" spans="1:9" ht="30">
      <c r="A173" s="76" t="s">
        <v>200</v>
      </c>
      <c r="B173" s="77" t="s">
        <v>285</v>
      </c>
      <c r="C173" s="78">
        <v>1</v>
      </c>
      <c r="D173" s="79">
        <f t="shared" si="4"/>
        <v>216.12</v>
      </c>
      <c r="E173" s="22">
        <v>216.12</v>
      </c>
      <c r="F173" s="2" t="s">
        <v>588</v>
      </c>
      <c r="G173" s="19"/>
      <c r="H173" s="20"/>
      <c r="I173" s="20"/>
    </row>
    <row r="174" spans="1:9" ht="30">
      <c r="A174" s="76" t="s">
        <v>201</v>
      </c>
      <c r="B174" s="77" t="s">
        <v>283</v>
      </c>
      <c r="C174" s="78">
        <v>1</v>
      </c>
      <c r="D174" s="79">
        <f t="shared" si="4"/>
        <v>23.5</v>
      </c>
      <c r="E174" s="22">
        <v>23.5</v>
      </c>
      <c r="F174" s="2" t="s">
        <v>588</v>
      </c>
      <c r="G174" s="19"/>
      <c r="H174" s="20"/>
      <c r="I174" s="20"/>
    </row>
    <row r="175" spans="1:9" ht="30">
      <c r="A175" s="76" t="s">
        <v>202</v>
      </c>
      <c r="B175" s="77" t="s">
        <v>285</v>
      </c>
      <c r="C175" s="78">
        <v>5</v>
      </c>
      <c r="D175" s="79">
        <f t="shared" si="4"/>
        <v>110.48800000000001</v>
      </c>
      <c r="E175" s="22">
        <v>552.44</v>
      </c>
      <c r="F175" s="2" t="s">
        <v>588</v>
      </c>
      <c r="G175" s="19"/>
      <c r="H175" s="20"/>
      <c r="I175" s="20"/>
    </row>
    <row r="176" spans="1:9" ht="30">
      <c r="A176" s="76" t="s">
        <v>203</v>
      </c>
      <c r="B176" s="77" t="s">
        <v>283</v>
      </c>
      <c r="C176" s="78">
        <v>1</v>
      </c>
      <c r="D176" s="79">
        <f t="shared" si="4"/>
        <v>110</v>
      </c>
      <c r="E176" s="22">
        <v>110</v>
      </c>
      <c r="F176" s="2" t="s">
        <v>588</v>
      </c>
      <c r="G176" s="19"/>
      <c r="H176" s="20"/>
      <c r="I176" s="20"/>
    </row>
    <row r="177" spans="1:9" ht="30">
      <c r="A177" s="76" t="s">
        <v>204</v>
      </c>
      <c r="B177" s="77" t="s">
        <v>293</v>
      </c>
      <c r="C177" s="78">
        <v>8.5</v>
      </c>
      <c r="D177" s="79">
        <f t="shared" si="4"/>
        <v>259</v>
      </c>
      <c r="E177" s="22">
        <v>2201.5</v>
      </c>
      <c r="F177" s="2" t="s">
        <v>588</v>
      </c>
      <c r="G177" s="19"/>
      <c r="H177" s="20"/>
      <c r="I177" s="20"/>
    </row>
    <row r="178" spans="1:9" ht="30">
      <c r="A178" s="76" t="s">
        <v>205</v>
      </c>
      <c r="B178" s="77" t="s">
        <v>284</v>
      </c>
      <c r="C178" s="78">
        <v>30</v>
      </c>
      <c r="D178" s="79">
        <f t="shared" si="4"/>
        <v>1.0666666666666667</v>
      </c>
      <c r="E178" s="22">
        <v>32</v>
      </c>
      <c r="F178" s="2" t="s">
        <v>588</v>
      </c>
      <c r="G178" s="19"/>
      <c r="H178" s="20"/>
      <c r="I178" s="20"/>
    </row>
    <row r="179" spans="1:9" ht="30">
      <c r="A179" s="76" t="s">
        <v>206</v>
      </c>
      <c r="B179" s="77" t="s">
        <v>283</v>
      </c>
      <c r="C179" s="78">
        <v>1</v>
      </c>
      <c r="D179" s="79">
        <f t="shared" si="4"/>
        <v>148.5</v>
      </c>
      <c r="E179" s="22">
        <v>148.5</v>
      </c>
      <c r="F179" s="2" t="s">
        <v>588</v>
      </c>
      <c r="G179" s="19"/>
      <c r="H179" s="20"/>
      <c r="I179" s="20"/>
    </row>
    <row r="180" spans="1:9" ht="30">
      <c r="A180" s="76" t="s">
        <v>207</v>
      </c>
      <c r="B180" s="77" t="s">
        <v>283</v>
      </c>
      <c r="C180" s="78">
        <v>1</v>
      </c>
      <c r="D180" s="79">
        <f t="shared" si="4"/>
        <v>157</v>
      </c>
      <c r="E180" s="22">
        <v>157</v>
      </c>
      <c r="F180" s="2" t="s">
        <v>588</v>
      </c>
      <c r="G180" s="19"/>
      <c r="H180" s="20"/>
      <c r="I180" s="20"/>
    </row>
    <row r="181" spans="1:9" ht="30">
      <c r="A181" s="76" t="s">
        <v>208</v>
      </c>
      <c r="B181" s="77" t="s">
        <v>287</v>
      </c>
      <c r="C181" s="78">
        <v>40</v>
      </c>
      <c r="D181" s="79">
        <f t="shared" si="4"/>
        <v>22.261000000000003</v>
      </c>
      <c r="E181" s="22">
        <v>890.44</v>
      </c>
      <c r="F181" s="2" t="s">
        <v>588</v>
      </c>
      <c r="G181" s="19"/>
      <c r="H181" s="20"/>
      <c r="I181" s="20"/>
    </row>
    <row r="182" spans="1:9" ht="30">
      <c r="A182" s="76" t="s">
        <v>209</v>
      </c>
      <c r="B182" s="77" t="s">
        <v>283</v>
      </c>
      <c r="C182" s="78">
        <v>3</v>
      </c>
      <c r="D182" s="79">
        <f t="shared" si="4"/>
        <v>49.77333333333333</v>
      </c>
      <c r="E182" s="22">
        <v>149.32</v>
      </c>
      <c r="F182" s="2" t="s">
        <v>588</v>
      </c>
      <c r="G182" s="19"/>
      <c r="H182" s="20"/>
      <c r="I182" s="20"/>
    </row>
    <row r="183" spans="1:9" ht="30">
      <c r="A183" s="76" t="s">
        <v>210</v>
      </c>
      <c r="B183" s="77" t="s">
        <v>283</v>
      </c>
      <c r="C183" s="78">
        <v>1</v>
      </c>
      <c r="D183" s="79">
        <f t="shared" si="4"/>
        <v>38.96</v>
      </c>
      <c r="E183" s="22">
        <v>38.96</v>
      </c>
      <c r="F183" s="2" t="s">
        <v>588</v>
      </c>
      <c r="G183" s="19"/>
      <c r="H183" s="20"/>
      <c r="I183" s="20"/>
    </row>
    <row r="184" spans="1:9" ht="30">
      <c r="A184" s="76" t="s">
        <v>211</v>
      </c>
      <c r="B184" s="77" t="s">
        <v>285</v>
      </c>
      <c r="C184" s="78">
        <v>1</v>
      </c>
      <c r="D184" s="79">
        <f aca="true" t="shared" si="5" ref="D184:D227">E184/C184</f>
        <v>279</v>
      </c>
      <c r="E184" s="22">
        <v>279</v>
      </c>
      <c r="F184" s="2" t="s">
        <v>588</v>
      </c>
      <c r="G184" s="19"/>
      <c r="H184" s="20"/>
      <c r="I184" s="20"/>
    </row>
    <row r="185" spans="1:9" ht="30">
      <c r="A185" s="76" t="s">
        <v>212</v>
      </c>
      <c r="B185" s="77" t="s">
        <v>286</v>
      </c>
      <c r="C185" s="78">
        <v>10</v>
      </c>
      <c r="D185" s="79">
        <f t="shared" si="5"/>
        <v>2.7329999999999997</v>
      </c>
      <c r="E185" s="22">
        <v>27.33</v>
      </c>
      <c r="F185" s="2" t="s">
        <v>588</v>
      </c>
      <c r="G185" s="19"/>
      <c r="H185" s="20"/>
      <c r="I185" s="20"/>
    </row>
    <row r="186" spans="1:9" ht="30">
      <c r="A186" s="76" t="s">
        <v>213</v>
      </c>
      <c r="B186" s="77" t="s">
        <v>289</v>
      </c>
      <c r="C186" s="78">
        <v>1</v>
      </c>
      <c r="D186" s="79">
        <f t="shared" si="5"/>
        <v>370.13</v>
      </c>
      <c r="E186" s="22">
        <v>370.13</v>
      </c>
      <c r="F186" s="2" t="s">
        <v>588</v>
      </c>
      <c r="G186" s="19"/>
      <c r="H186" s="20"/>
      <c r="I186" s="20"/>
    </row>
    <row r="187" spans="1:9" ht="30">
      <c r="A187" s="76" t="s">
        <v>214</v>
      </c>
      <c r="B187" s="77" t="s">
        <v>285</v>
      </c>
      <c r="C187" s="78">
        <v>8</v>
      </c>
      <c r="D187" s="79">
        <f t="shared" si="5"/>
        <v>373.8525</v>
      </c>
      <c r="E187" s="22">
        <v>2990.82</v>
      </c>
      <c r="F187" s="2" t="s">
        <v>588</v>
      </c>
      <c r="G187" s="19"/>
      <c r="H187" s="20"/>
      <c r="I187" s="20"/>
    </row>
    <row r="188" spans="1:9" ht="30">
      <c r="A188" s="76" t="s">
        <v>215</v>
      </c>
      <c r="B188" s="77" t="s">
        <v>293</v>
      </c>
      <c r="C188" s="78">
        <v>14.8</v>
      </c>
      <c r="D188" s="79">
        <f t="shared" si="5"/>
        <v>130</v>
      </c>
      <c r="E188" s="22">
        <v>1924</v>
      </c>
      <c r="F188" s="2" t="s">
        <v>588</v>
      </c>
      <c r="G188" s="19"/>
      <c r="H188" s="20"/>
      <c r="I188" s="20"/>
    </row>
    <row r="189" spans="1:9" ht="30">
      <c r="A189" s="76" t="s">
        <v>216</v>
      </c>
      <c r="B189" s="77" t="s">
        <v>283</v>
      </c>
      <c r="C189" s="78">
        <v>10</v>
      </c>
      <c r="D189" s="79">
        <f t="shared" si="5"/>
        <v>3</v>
      </c>
      <c r="E189" s="22">
        <v>30</v>
      </c>
      <c r="F189" s="2" t="s">
        <v>588</v>
      </c>
      <c r="G189" s="19"/>
      <c r="H189" s="20"/>
      <c r="I189" s="20"/>
    </row>
    <row r="190" spans="1:9" ht="30">
      <c r="A190" s="76" t="s">
        <v>217</v>
      </c>
      <c r="B190" s="77" t="s">
        <v>283</v>
      </c>
      <c r="C190" s="78">
        <v>47</v>
      </c>
      <c r="D190" s="79">
        <f t="shared" si="5"/>
        <v>21.678510638297873</v>
      </c>
      <c r="E190" s="22">
        <v>1018.89</v>
      </c>
      <c r="F190" s="2" t="s">
        <v>588</v>
      </c>
      <c r="G190" s="19"/>
      <c r="H190" s="20"/>
      <c r="I190" s="20"/>
    </row>
    <row r="191" spans="1:9" ht="30">
      <c r="A191" s="76" t="s">
        <v>218</v>
      </c>
      <c r="B191" s="77" t="s">
        <v>285</v>
      </c>
      <c r="C191" s="78">
        <v>6</v>
      </c>
      <c r="D191" s="79">
        <f t="shared" si="5"/>
        <v>10.22</v>
      </c>
      <c r="E191" s="22">
        <v>61.32</v>
      </c>
      <c r="F191" s="2" t="s">
        <v>588</v>
      </c>
      <c r="G191" s="19"/>
      <c r="H191" s="20"/>
      <c r="I191" s="20"/>
    </row>
    <row r="192" spans="1:9" ht="30">
      <c r="A192" s="76" t="s">
        <v>219</v>
      </c>
      <c r="B192" s="77" t="s">
        <v>285</v>
      </c>
      <c r="C192" s="78">
        <v>2</v>
      </c>
      <c r="D192" s="79">
        <f t="shared" si="5"/>
        <v>3.5</v>
      </c>
      <c r="E192" s="22">
        <v>7</v>
      </c>
      <c r="F192" s="2" t="s">
        <v>588</v>
      </c>
      <c r="G192" s="19"/>
      <c r="H192" s="20"/>
      <c r="I192" s="20"/>
    </row>
    <row r="193" spans="1:9" ht="30">
      <c r="A193" s="76" t="s">
        <v>220</v>
      </c>
      <c r="B193" s="77" t="s">
        <v>283</v>
      </c>
      <c r="C193" s="78">
        <v>1</v>
      </c>
      <c r="D193" s="79">
        <f t="shared" si="5"/>
        <v>239.2</v>
      </c>
      <c r="E193" s="22">
        <v>239.2</v>
      </c>
      <c r="F193" s="2" t="s">
        <v>588</v>
      </c>
      <c r="G193" s="19"/>
      <c r="H193" s="20"/>
      <c r="I193" s="20"/>
    </row>
    <row r="194" spans="1:9" ht="30">
      <c r="A194" s="76" t="s">
        <v>221</v>
      </c>
      <c r="B194" s="77" t="s">
        <v>285</v>
      </c>
      <c r="C194" s="78">
        <v>1</v>
      </c>
      <c r="D194" s="79">
        <f t="shared" si="5"/>
        <v>30.53</v>
      </c>
      <c r="E194" s="22">
        <v>30.53</v>
      </c>
      <c r="F194" s="2" t="s">
        <v>588</v>
      </c>
      <c r="G194" s="19"/>
      <c r="H194" s="20"/>
      <c r="I194" s="20"/>
    </row>
    <row r="195" spans="1:9" ht="30">
      <c r="A195" s="76" t="s">
        <v>222</v>
      </c>
      <c r="B195" s="77" t="s">
        <v>287</v>
      </c>
      <c r="C195" s="78">
        <v>66</v>
      </c>
      <c r="D195" s="79">
        <f t="shared" si="5"/>
        <v>3.0336363636363637</v>
      </c>
      <c r="E195" s="22">
        <v>200.22</v>
      </c>
      <c r="F195" s="2" t="s">
        <v>588</v>
      </c>
      <c r="G195" s="19"/>
      <c r="H195" s="20"/>
      <c r="I195" s="20"/>
    </row>
    <row r="196" spans="1:9" ht="30">
      <c r="A196" s="76" t="s">
        <v>223</v>
      </c>
      <c r="B196" s="77" t="s">
        <v>288</v>
      </c>
      <c r="C196" s="78">
        <v>5</v>
      </c>
      <c r="D196" s="79">
        <f t="shared" si="5"/>
        <v>17.202</v>
      </c>
      <c r="E196" s="22">
        <v>86.01</v>
      </c>
      <c r="F196" s="2" t="s">
        <v>588</v>
      </c>
      <c r="G196" s="19"/>
      <c r="H196" s="20"/>
      <c r="I196" s="20"/>
    </row>
    <row r="197" spans="1:9" ht="30">
      <c r="A197" s="76" t="s">
        <v>224</v>
      </c>
      <c r="B197" s="77" t="s">
        <v>283</v>
      </c>
      <c r="C197" s="78">
        <v>3</v>
      </c>
      <c r="D197" s="79">
        <f t="shared" si="5"/>
        <v>56.93333333333334</v>
      </c>
      <c r="E197" s="22">
        <v>170.8</v>
      </c>
      <c r="F197" s="2" t="s">
        <v>588</v>
      </c>
      <c r="G197" s="19"/>
      <c r="H197" s="20"/>
      <c r="I197" s="20"/>
    </row>
    <row r="198" spans="1:9" ht="30">
      <c r="A198" s="76" t="s">
        <v>225</v>
      </c>
      <c r="B198" s="77" t="s">
        <v>283</v>
      </c>
      <c r="C198" s="78">
        <v>4</v>
      </c>
      <c r="D198" s="79">
        <f t="shared" si="5"/>
        <v>23.45</v>
      </c>
      <c r="E198" s="22">
        <v>93.8</v>
      </c>
      <c r="F198" s="2" t="s">
        <v>588</v>
      </c>
      <c r="G198" s="19"/>
      <c r="H198" s="20"/>
      <c r="I198" s="20"/>
    </row>
    <row r="199" spans="1:9" ht="30">
      <c r="A199" s="76" t="s">
        <v>226</v>
      </c>
      <c r="B199" s="77" t="s">
        <v>284</v>
      </c>
      <c r="C199" s="78">
        <v>180</v>
      </c>
      <c r="D199" s="79">
        <f t="shared" si="5"/>
        <v>0.42533333333333334</v>
      </c>
      <c r="E199" s="22">
        <v>76.56</v>
      </c>
      <c r="F199" s="2" t="s">
        <v>588</v>
      </c>
      <c r="G199" s="19"/>
      <c r="H199" s="20"/>
      <c r="I199" s="20"/>
    </row>
    <row r="200" spans="1:9" ht="30">
      <c r="A200" s="76" t="s">
        <v>227</v>
      </c>
      <c r="B200" s="77" t="s">
        <v>291</v>
      </c>
      <c r="C200" s="78">
        <v>120</v>
      </c>
      <c r="D200" s="79">
        <f t="shared" si="5"/>
        <v>0.90825</v>
      </c>
      <c r="E200" s="22">
        <v>108.99</v>
      </c>
      <c r="F200" s="2" t="s">
        <v>588</v>
      </c>
      <c r="G200" s="19"/>
      <c r="H200" s="20"/>
      <c r="I200" s="20"/>
    </row>
    <row r="201" spans="1:9" ht="30">
      <c r="A201" s="76" t="s">
        <v>228</v>
      </c>
      <c r="B201" s="77" t="s">
        <v>285</v>
      </c>
      <c r="C201" s="78">
        <v>1</v>
      </c>
      <c r="D201" s="79">
        <f t="shared" si="5"/>
        <v>200.87</v>
      </c>
      <c r="E201" s="22">
        <v>200.87</v>
      </c>
      <c r="F201" s="2" t="s">
        <v>588</v>
      </c>
      <c r="G201" s="19"/>
      <c r="H201" s="20"/>
      <c r="I201" s="20"/>
    </row>
    <row r="202" spans="1:9" ht="30">
      <c r="A202" s="76" t="s">
        <v>229</v>
      </c>
      <c r="B202" s="77" t="s">
        <v>283</v>
      </c>
      <c r="C202" s="78">
        <v>1</v>
      </c>
      <c r="D202" s="79">
        <f t="shared" si="5"/>
        <v>27.5</v>
      </c>
      <c r="E202" s="22">
        <v>27.5</v>
      </c>
      <c r="F202" s="2" t="s">
        <v>588</v>
      </c>
      <c r="G202" s="19"/>
      <c r="H202" s="20"/>
      <c r="I202" s="20"/>
    </row>
    <row r="203" spans="1:9" ht="30">
      <c r="A203" s="76" t="s">
        <v>230</v>
      </c>
      <c r="B203" s="77" t="s">
        <v>283</v>
      </c>
      <c r="C203" s="78">
        <v>33</v>
      </c>
      <c r="D203" s="79">
        <f t="shared" si="5"/>
        <v>20.545454545454547</v>
      </c>
      <c r="E203" s="22">
        <v>678</v>
      </c>
      <c r="F203" s="2" t="s">
        <v>588</v>
      </c>
      <c r="G203" s="19"/>
      <c r="H203" s="20"/>
      <c r="I203" s="20"/>
    </row>
    <row r="204" spans="1:9" ht="30">
      <c r="A204" s="76" t="s">
        <v>231</v>
      </c>
      <c r="B204" s="77" t="s">
        <v>283</v>
      </c>
      <c r="C204" s="78">
        <v>1</v>
      </c>
      <c r="D204" s="79">
        <f t="shared" si="5"/>
        <v>35</v>
      </c>
      <c r="E204" s="22">
        <v>35</v>
      </c>
      <c r="F204" s="2" t="s">
        <v>588</v>
      </c>
      <c r="G204" s="19"/>
      <c r="H204" s="20"/>
      <c r="I204" s="20"/>
    </row>
    <row r="205" spans="1:9" ht="30">
      <c r="A205" s="76" t="s">
        <v>232</v>
      </c>
      <c r="B205" s="77" t="s">
        <v>285</v>
      </c>
      <c r="C205" s="78">
        <v>11</v>
      </c>
      <c r="D205" s="79">
        <f t="shared" si="5"/>
        <v>43.805454545454545</v>
      </c>
      <c r="E205" s="22">
        <v>481.86</v>
      </c>
      <c r="F205" s="2" t="s">
        <v>588</v>
      </c>
      <c r="G205" s="19"/>
      <c r="H205" s="20"/>
      <c r="I205" s="20"/>
    </row>
    <row r="206" spans="1:9" ht="30">
      <c r="A206" s="76" t="s">
        <v>233</v>
      </c>
      <c r="B206" s="77" t="s">
        <v>283</v>
      </c>
      <c r="C206" s="78">
        <v>4</v>
      </c>
      <c r="D206" s="79">
        <f t="shared" si="5"/>
        <v>23.805</v>
      </c>
      <c r="E206" s="22">
        <v>95.22</v>
      </c>
      <c r="F206" s="2" t="s">
        <v>588</v>
      </c>
      <c r="G206" s="19"/>
      <c r="H206" s="20"/>
      <c r="I206" s="20"/>
    </row>
    <row r="207" spans="1:9" ht="30">
      <c r="A207" s="76" t="s">
        <v>234</v>
      </c>
      <c r="B207" s="77" t="s">
        <v>285</v>
      </c>
      <c r="C207" s="78">
        <v>5</v>
      </c>
      <c r="D207" s="79">
        <f t="shared" si="5"/>
        <v>93.626</v>
      </c>
      <c r="E207" s="22">
        <v>468.13</v>
      </c>
      <c r="F207" s="2" t="s">
        <v>588</v>
      </c>
      <c r="G207" s="19"/>
      <c r="H207" s="20"/>
      <c r="I207" s="20"/>
    </row>
    <row r="208" spans="1:9" ht="30">
      <c r="A208" s="76" t="s">
        <v>235</v>
      </c>
      <c r="B208" s="77" t="s">
        <v>283</v>
      </c>
      <c r="C208" s="78">
        <v>1</v>
      </c>
      <c r="D208" s="79">
        <f t="shared" si="5"/>
        <v>58</v>
      </c>
      <c r="E208" s="22">
        <v>58</v>
      </c>
      <c r="F208" s="2" t="s">
        <v>588</v>
      </c>
      <c r="G208" s="19"/>
      <c r="H208" s="20"/>
      <c r="I208" s="20"/>
    </row>
    <row r="209" spans="1:9" ht="30">
      <c r="A209" s="76" t="s">
        <v>236</v>
      </c>
      <c r="B209" s="77" t="s">
        <v>284</v>
      </c>
      <c r="C209" s="78">
        <v>18</v>
      </c>
      <c r="D209" s="79">
        <f t="shared" si="5"/>
        <v>3.5372222222222223</v>
      </c>
      <c r="E209" s="22">
        <v>63.67</v>
      </c>
      <c r="F209" s="2" t="s">
        <v>588</v>
      </c>
      <c r="G209" s="19"/>
      <c r="H209" s="20"/>
      <c r="I209" s="20"/>
    </row>
    <row r="210" spans="1:9" ht="30">
      <c r="A210" s="76" t="s">
        <v>237</v>
      </c>
      <c r="B210" s="77" t="s">
        <v>290</v>
      </c>
      <c r="C210" s="78">
        <v>5</v>
      </c>
      <c r="D210" s="79">
        <f t="shared" si="5"/>
        <v>27.3</v>
      </c>
      <c r="E210" s="22">
        <v>136.5</v>
      </c>
      <c r="F210" s="2" t="s">
        <v>588</v>
      </c>
      <c r="G210" s="19"/>
      <c r="H210" s="20"/>
      <c r="I210" s="20"/>
    </row>
    <row r="211" spans="1:9" ht="30">
      <c r="A211" s="76" t="s">
        <v>238</v>
      </c>
      <c r="B211" s="77" t="s">
        <v>285</v>
      </c>
      <c r="C211" s="78">
        <v>1</v>
      </c>
      <c r="D211" s="79">
        <f t="shared" si="5"/>
        <v>24.5</v>
      </c>
      <c r="E211" s="22">
        <v>24.5</v>
      </c>
      <c r="F211" s="2" t="s">
        <v>588</v>
      </c>
      <c r="G211" s="19"/>
      <c r="H211" s="20"/>
      <c r="I211" s="20"/>
    </row>
    <row r="212" spans="1:9" ht="30">
      <c r="A212" s="76" t="s">
        <v>239</v>
      </c>
      <c r="B212" s="77" t="s">
        <v>287</v>
      </c>
      <c r="C212" s="78">
        <v>9</v>
      </c>
      <c r="D212" s="79">
        <f t="shared" si="5"/>
        <v>15</v>
      </c>
      <c r="E212" s="22">
        <v>135</v>
      </c>
      <c r="F212" s="2" t="s">
        <v>588</v>
      </c>
      <c r="G212" s="19"/>
      <c r="H212" s="20"/>
      <c r="I212" s="20"/>
    </row>
    <row r="213" spans="1:9" ht="30">
      <c r="A213" s="76" t="s">
        <v>240</v>
      </c>
      <c r="B213" s="77" t="s">
        <v>287</v>
      </c>
      <c r="C213" s="78">
        <v>8</v>
      </c>
      <c r="D213" s="79">
        <f t="shared" si="5"/>
        <v>12.8925</v>
      </c>
      <c r="E213" s="22">
        <v>103.14</v>
      </c>
      <c r="F213" s="2" t="s">
        <v>588</v>
      </c>
      <c r="G213" s="19"/>
      <c r="H213" s="20"/>
      <c r="I213" s="20"/>
    </row>
    <row r="214" spans="1:9" ht="30">
      <c r="A214" s="76" t="s">
        <v>241</v>
      </c>
      <c r="B214" s="77" t="s">
        <v>283</v>
      </c>
      <c r="C214" s="78">
        <v>1</v>
      </c>
      <c r="D214" s="79">
        <f t="shared" si="5"/>
        <v>375</v>
      </c>
      <c r="E214" s="22">
        <v>375</v>
      </c>
      <c r="F214" s="2" t="s">
        <v>588</v>
      </c>
      <c r="G214" s="19"/>
      <c r="H214" s="20"/>
      <c r="I214" s="20"/>
    </row>
    <row r="215" spans="1:9" ht="30">
      <c r="A215" s="76" t="s">
        <v>242</v>
      </c>
      <c r="B215" s="77" t="s">
        <v>284</v>
      </c>
      <c r="C215" s="78">
        <v>120</v>
      </c>
      <c r="D215" s="79">
        <f t="shared" si="5"/>
        <v>4.975</v>
      </c>
      <c r="E215" s="22">
        <v>597</v>
      </c>
      <c r="F215" s="2" t="s">
        <v>588</v>
      </c>
      <c r="G215" s="19"/>
      <c r="H215" s="20"/>
      <c r="I215" s="20"/>
    </row>
    <row r="216" spans="1:9" ht="30">
      <c r="A216" s="76" t="s">
        <v>243</v>
      </c>
      <c r="B216" s="77" t="s">
        <v>285</v>
      </c>
      <c r="C216" s="78">
        <v>2</v>
      </c>
      <c r="D216" s="79">
        <f t="shared" si="5"/>
        <v>141.065</v>
      </c>
      <c r="E216" s="22">
        <v>282.13</v>
      </c>
      <c r="F216" s="2" t="s">
        <v>588</v>
      </c>
      <c r="G216" s="19"/>
      <c r="H216" s="20"/>
      <c r="I216" s="20"/>
    </row>
    <row r="217" spans="1:9" ht="30">
      <c r="A217" s="76" t="s">
        <v>244</v>
      </c>
      <c r="B217" s="77" t="s">
        <v>283</v>
      </c>
      <c r="C217" s="78">
        <v>3</v>
      </c>
      <c r="D217" s="79">
        <f t="shared" si="5"/>
        <v>99</v>
      </c>
      <c r="E217" s="22">
        <v>297</v>
      </c>
      <c r="F217" s="2" t="s">
        <v>588</v>
      </c>
      <c r="G217" s="19"/>
      <c r="H217" s="20"/>
      <c r="I217" s="20"/>
    </row>
    <row r="218" spans="1:9" ht="30">
      <c r="A218" s="76" t="s">
        <v>245</v>
      </c>
      <c r="B218" s="77" t="s">
        <v>283</v>
      </c>
      <c r="C218" s="78">
        <v>1</v>
      </c>
      <c r="D218" s="79">
        <f t="shared" si="5"/>
        <v>75.9</v>
      </c>
      <c r="E218" s="22">
        <v>75.9</v>
      </c>
      <c r="F218" s="2" t="s">
        <v>588</v>
      </c>
      <c r="G218" s="19"/>
      <c r="H218" s="20"/>
      <c r="I218" s="20"/>
    </row>
    <row r="219" spans="1:9" ht="30">
      <c r="A219" s="76" t="s">
        <v>246</v>
      </c>
      <c r="B219" s="77" t="s">
        <v>285</v>
      </c>
      <c r="C219" s="78">
        <v>46</v>
      </c>
      <c r="D219" s="79">
        <f t="shared" si="5"/>
        <v>29.950869565217392</v>
      </c>
      <c r="E219" s="22">
        <v>1377.74</v>
      </c>
      <c r="F219" s="2" t="s">
        <v>588</v>
      </c>
      <c r="G219" s="19"/>
      <c r="H219" s="20"/>
      <c r="I219" s="20"/>
    </row>
    <row r="220" spans="1:9" ht="30">
      <c r="A220" s="76" t="s">
        <v>247</v>
      </c>
      <c r="B220" s="77" t="s">
        <v>283</v>
      </c>
      <c r="C220" s="78">
        <v>8</v>
      </c>
      <c r="D220" s="79">
        <f t="shared" si="5"/>
        <v>15.645</v>
      </c>
      <c r="E220" s="22">
        <v>125.16</v>
      </c>
      <c r="F220" s="2" t="s">
        <v>588</v>
      </c>
      <c r="G220" s="19"/>
      <c r="H220" s="20"/>
      <c r="I220" s="20"/>
    </row>
    <row r="221" spans="1:9" ht="30">
      <c r="A221" s="76" t="s">
        <v>248</v>
      </c>
      <c r="B221" s="77" t="s">
        <v>283</v>
      </c>
      <c r="C221" s="78">
        <v>1</v>
      </c>
      <c r="D221" s="79">
        <f t="shared" si="5"/>
        <v>175.22</v>
      </c>
      <c r="E221" s="22">
        <v>175.22</v>
      </c>
      <c r="F221" s="2" t="s">
        <v>588</v>
      </c>
      <c r="G221" s="19"/>
      <c r="H221" s="20"/>
      <c r="I221" s="20"/>
    </row>
    <row r="222" spans="1:9" ht="30">
      <c r="A222" s="76" t="s">
        <v>249</v>
      </c>
      <c r="B222" s="77" t="s">
        <v>283</v>
      </c>
      <c r="C222" s="78">
        <v>1</v>
      </c>
      <c r="D222" s="79">
        <f t="shared" si="5"/>
        <v>138</v>
      </c>
      <c r="E222" s="22">
        <v>138</v>
      </c>
      <c r="F222" s="2" t="s">
        <v>588</v>
      </c>
      <c r="G222" s="19"/>
      <c r="H222" s="20"/>
      <c r="I222" s="20"/>
    </row>
    <row r="223" spans="1:9" ht="30">
      <c r="A223" s="76" t="s">
        <v>268</v>
      </c>
      <c r="B223" s="77" t="s">
        <v>283</v>
      </c>
      <c r="C223" s="78">
        <v>38</v>
      </c>
      <c r="D223" s="79">
        <f t="shared" si="5"/>
        <v>11.038157894736841</v>
      </c>
      <c r="E223" s="22">
        <v>419.45</v>
      </c>
      <c r="F223" s="2" t="s">
        <v>588</v>
      </c>
      <c r="G223" s="19"/>
      <c r="H223" s="20"/>
      <c r="I223" s="20"/>
    </row>
    <row r="224" spans="1:9" ht="30">
      <c r="A224" s="76" t="s">
        <v>269</v>
      </c>
      <c r="B224" s="77" t="s">
        <v>284</v>
      </c>
      <c r="C224" s="78">
        <v>50</v>
      </c>
      <c r="D224" s="79">
        <f t="shared" si="5"/>
        <v>0.4</v>
      </c>
      <c r="E224" s="22">
        <v>20</v>
      </c>
      <c r="F224" s="2" t="s">
        <v>588</v>
      </c>
      <c r="G224" s="19"/>
      <c r="H224" s="20"/>
      <c r="I224" s="20"/>
    </row>
    <row r="225" spans="1:9" ht="30">
      <c r="A225" s="76" t="s">
        <v>270</v>
      </c>
      <c r="B225" s="77" t="s">
        <v>284</v>
      </c>
      <c r="C225" s="78">
        <v>10</v>
      </c>
      <c r="D225" s="79">
        <f t="shared" si="5"/>
        <v>0.615</v>
      </c>
      <c r="E225" s="22">
        <v>6.15</v>
      </c>
      <c r="F225" s="2" t="s">
        <v>588</v>
      </c>
      <c r="G225" s="19"/>
      <c r="H225" s="20"/>
      <c r="I225" s="20"/>
    </row>
    <row r="226" spans="1:9" ht="30">
      <c r="A226" s="76" t="s">
        <v>271</v>
      </c>
      <c r="B226" s="77" t="s">
        <v>283</v>
      </c>
      <c r="C226" s="78">
        <v>10</v>
      </c>
      <c r="D226" s="79">
        <f t="shared" si="5"/>
        <v>4.766</v>
      </c>
      <c r="E226" s="22">
        <v>47.66</v>
      </c>
      <c r="F226" s="2" t="s">
        <v>588</v>
      </c>
      <c r="G226" s="19"/>
      <c r="H226" s="20"/>
      <c r="I226" s="20"/>
    </row>
    <row r="227" spans="1:9" ht="30">
      <c r="A227" s="76" t="s">
        <v>274</v>
      </c>
      <c r="B227" s="77" t="s">
        <v>287</v>
      </c>
      <c r="C227" s="78">
        <v>14</v>
      </c>
      <c r="D227" s="79">
        <f t="shared" si="5"/>
        <v>3.15</v>
      </c>
      <c r="E227" s="22">
        <v>44.1</v>
      </c>
      <c r="F227" s="2" t="s">
        <v>588</v>
      </c>
      <c r="G227" s="19"/>
      <c r="H227" s="20"/>
      <c r="I227" s="20"/>
    </row>
    <row r="228" spans="1:9" ht="30">
      <c r="A228" s="76" t="s">
        <v>275</v>
      </c>
      <c r="B228" s="77" t="s">
        <v>287</v>
      </c>
      <c r="C228" s="78">
        <v>2</v>
      </c>
      <c r="D228" s="79">
        <f aca="true" t="shared" si="6" ref="D228:D235">E228/C228</f>
        <v>5.79</v>
      </c>
      <c r="E228" s="22">
        <v>11.58</v>
      </c>
      <c r="F228" s="2" t="s">
        <v>588</v>
      </c>
      <c r="G228" s="19"/>
      <c r="H228" s="20"/>
      <c r="I228" s="20"/>
    </row>
    <row r="229" spans="1:9" ht="30">
      <c r="A229" s="76" t="s">
        <v>276</v>
      </c>
      <c r="B229" s="77" t="s">
        <v>287</v>
      </c>
      <c r="C229" s="78">
        <v>72</v>
      </c>
      <c r="D229" s="79">
        <f t="shared" si="6"/>
        <v>2.680972222222222</v>
      </c>
      <c r="E229" s="22">
        <v>193.03</v>
      </c>
      <c r="F229" s="2" t="s">
        <v>588</v>
      </c>
      <c r="G229" s="19"/>
      <c r="H229" s="20"/>
      <c r="I229" s="20"/>
    </row>
    <row r="230" spans="1:9" ht="30">
      <c r="A230" s="76" t="s">
        <v>277</v>
      </c>
      <c r="B230" s="77" t="s">
        <v>283</v>
      </c>
      <c r="C230" s="78">
        <v>1</v>
      </c>
      <c r="D230" s="79">
        <f t="shared" si="6"/>
        <v>409</v>
      </c>
      <c r="E230" s="22">
        <v>409</v>
      </c>
      <c r="F230" s="2" t="s">
        <v>588</v>
      </c>
      <c r="G230" s="19"/>
      <c r="H230" s="20"/>
      <c r="I230" s="20"/>
    </row>
    <row r="231" spans="1:9" ht="30">
      <c r="A231" s="76" t="s">
        <v>278</v>
      </c>
      <c r="B231" s="77" t="s">
        <v>283</v>
      </c>
      <c r="C231" s="78">
        <v>1</v>
      </c>
      <c r="D231" s="79">
        <f t="shared" si="6"/>
        <v>88.08</v>
      </c>
      <c r="E231" s="22">
        <v>88.08</v>
      </c>
      <c r="F231" s="2" t="s">
        <v>588</v>
      </c>
      <c r="G231" s="19"/>
      <c r="H231" s="20"/>
      <c r="I231" s="20"/>
    </row>
    <row r="232" spans="1:9" ht="30">
      <c r="A232" s="76" t="s">
        <v>279</v>
      </c>
      <c r="B232" s="77" t="s">
        <v>283</v>
      </c>
      <c r="C232" s="78">
        <v>1</v>
      </c>
      <c r="D232" s="79">
        <f t="shared" si="6"/>
        <v>102.76</v>
      </c>
      <c r="E232" s="22">
        <v>102.76</v>
      </c>
      <c r="F232" s="2" t="s">
        <v>588</v>
      </c>
      <c r="G232" s="19"/>
      <c r="H232" s="20"/>
      <c r="I232" s="20"/>
    </row>
    <row r="233" spans="1:9" ht="30">
      <c r="A233" s="76" t="s">
        <v>280</v>
      </c>
      <c r="B233" s="77" t="s">
        <v>289</v>
      </c>
      <c r="C233" s="78">
        <v>2</v>
      </c>
      <c r="D233" s="79">
        <f t="shared" si="6"/>
        <v>288.175</v>
      </c>
      <c r="E233" s="22">
        <v>576.35</v>
      </c>
      <c r="F233" s="2" t="s">
        <v>588</v>
      </c>
      <c r="G233" s="19"/>
      <c r="H233" s="20"/>
      <c r="I233" s="20"/>
    </row>
    <row r="234" spans="1:9" ht="30">
      <c r="A234" s="76" t="s">
        <v>281</v>
      </c>
      <c r="B234" s="77" t="s">
        <v>287</v>
      </c>
      <c r="C234" s="78">
        <v>1</v>
      </c>
      <c r="D234" s="79">
        <f t="shared" si="6"/>
        <v>25</v>
      </c>
      <c r="E234" s="22">
        <v>25</v>
      </c>
      <c r="F234" s="2" t="s">
        <v>588</v>
      </c>
      <c r="G234" s="19"/>
      <c r="H234" s="20"/>
      <c r="I234" s="20"/>
    </row>
    <row r="235" spans="1:9" ht="30">
      <c r="A235" s="76" t="s">
        <v>282</v>
      </c>
      <c r="B235" s="77" t="s">
        <v>284</v>
      </c>
      <c r="C235" s="78">
        <v>30</v>
      </c>
      <c r="D235" s="79">
        <f t="shared" si="6"/>
        <v>0.26666666666666666</v>
      </c>
      <c r="E235" s="22">
        <v>8</v>
      </c>
      <c r="F235" s="2" t="s">
        <v>588</v>
      </c>
      <c r="G235" s="19"/>
      <c r="H235" s="20"/>
      <c r="I235" s="20"/>
    </row>
    <row r="236" spans="1:6" s="30" customFormat="1" ht="15.75">
      <c r="A236" s="27" t="s">
        <v>81</v>
      </c>
      <c r="B236" s="38"/>
      <c r="C236" s="38"/>
      <c r="D236" s="38"/>
      <c r="E236" s="28">
        <f>SUM(E55:E235)</f>
        <v>62699.909999999996</v>
      </c>
      <c r="F236" s="29"/>
    </row>
    <row r="237" spans="1:6" s="32" customFormat="1" ht="15">
      <c r="A237" s="86" t="s">
        <v>512</v>
      </c>
      <c r="B237" s="87"/>
      <c r="C237" s="87"/>
      <c r="D237" s="87"/>
      <c r="E237" s="87"/>
      <c r="F237" s="88"/>
    </row>
    <row r="238" spans="1:6" ht="15">
      <c r="A238" s="10" t="s">
        <v>9</v>
      </c>
      <c r="B238" s="16" t="s">
        <v>293</v>
      </c>
      <c r="C238" s="16">
        <v>300</v>
      </c>
      <c r="D238" s="16">
        <v>65</v>
      </c>
      <c r="E238" s="11">
        <f>C238*D238</f>
        <v>19500</v>
      </c>
      <c r="F238" s="3" t="s">
        <v>582</v>
      </c>
    </row>
    <row r="239" spans="1:6" ht="15">
      <c r="A239" s="10" t="s">
        <v>10</v>
      </c>
      <c r="B239" s="16" t="s">
        <v>293</v>
      </c>
      <c r="C239" s="16">
        <v>500</v>
      </c>
      <c r="D239" s="16">
        <v>55</v>
      </c>
      <c r="E239" s="11">
        <f aca="true" t="shared" si="7" ref="E239:E292">C239*D239</f>
        <v>27500</v>
      </c>
      <c r="F239" s="3" t="s">
        <v>582</v>
      </c>
    </row>
    <row r="240" spans="1:6" ht="15">
      <c r="A240" s="10" t="s">
        <v>11</v>
      </c>
      <c r="B240" s="16" t="s">
        <v>293</v>
      </c>
      <c r="C240" s="16">
        <v>700</v>
      </c>
      <c r="D240" s="16">
        <v>58</v>
      </c>
      <c r="E240" s="11">
        <f t="shared" si="7"/>
        <v>40600</v>
      </c>
      <c r="F240" s="3" t="s">
        <v>582</v>
      </c>
    </row>
    <row r="241" spans="1:6" ht="15">
      <c r="A241" s="10" t="s">
        <v>12</v>
      </c>
      <c r="B241" s="16" t="s">
        <v>293</v>
      </c>
      <c r="C241" s="16">
        <v>200</v>
      </c>
      <c r="D241" s="16">
        <v>100</v>
      </c>
      <c r="E241" s="11">
        <f t="shared" si="7"/>
        <v>20000</v>
      </c>
      <c r="F241" s="3" t="s">
        <v>582</v>
      </c>
    </row>
    <row r="242" spans="1:6" ht="15">
      <c r="A242" s="10" t="s">
        <v>13</v>
      </c>
      <c r="B242" s="16" t="s">
        <v>293</v>
      </c>
      <c r="C242" s="16">
        <v>6</v>
      </c>
      <c r="D242" s="16">
        <v>53</v>
      </c>
      <c r="E242" s="11">
        <f t="shared" si="7"/>
        <v>318</v>
      </c>
      <c r="F242" s="3" t="s">
        <v>582</v>
      </c>
    </row>
    <row r="243" spans="1:6" ht="15">
      <c r="A243" s="10" t="s">
        <v>14</v>
      </c>
      <c r="B243" s="16" t="s">
        <v>293</v>
      </c>
      <c r="C243" s="16">
        <v>200</v>
      </c>
      <c r="D243" s="16">
        <v>94</v>
      </c>
      <c r="E243" s="11">
        <f t="shared" si="7"/>
        <v>18800</v>
      </c>
      <c r="F243" s="3" t="s">
        <v>582</v>
      </c>
    </row>
    <row r="244" spans="1:6" ht="15">
      <c r="A244" s="10" t="s">
        <v>15</v>
      </c>
      <c r="B244" s="16" t="s">
        <v>293</v>
      </c>
      <c r="C244" s="16">
        <v>900</v>
      </c>
      <c r="D244" s="16">
        <v>48</v>
      </c>
      <c r="E244" s="11">
        <f t="shared" si="7"/>
        <v>43200</v>
      </c>
      <c r="F244" s="3" t="s">
        <v>582</v>
      </c>
    </row>
    <row r="245" spans="1:6" ht="15">
      <c r="A245" s="10" t="s">
        <v>16</v>
      </c>
      <c r="B245" s="16" t="s">
        <v>293</v>
      </c>
      <c r="C245" s="16">
        <v>40</v>
      </c>
      <c r="D245" s="16">
        <v>63</v>
      </c>
      <c r="E245" s="11">
        <f t="shared" si="7"/>
        <v>2520</v>
      </c>
      <c r="F245" s="3" t="s">
        <v>582</v>
      </c>
    </row>
    <row r="246" spans="1:6" ht="15">
      <c r="A246" s="10" t="s">
        <v>17</v>
      </c>
      <c r="B246" s="16" t="s">
        <v>293</v>
      </c>
      <c r="C246" s="16">
        <v>15</v>
      </c>
      <c r="D246" s="16">
        <v>190</v>
      </c>
      <c r="E246" s="11">
        <f t="shared" si="7"/>
        <v>2850</v>
      </c>
      <c r="F246" s="3" t="s">
        <v>582</v>
      </c>
    </row>
    <row r="247" spans="1:6" ht="15">
      <c r="A247" s="10" t="s">
        <v>18</v>
      </c>
      <c r="B247" s="16" t="s">
        <v>293</v>
      </c>
      <c r="C247" s="16">
        <v>50</v>
      </c>
      <c r="D247" s="16">
        <v>148</v>
      </c>
      <c r="E247" s="11">
        <f t="shared" si="7"/>
        <v>7400</v>
      </c>
      <c r="F247" s="3" t="s">
        <v>582</v>
      </c>
    </row>
    <row r="248" spans="1:6" ht="15">
      <c r="A248" s="10" t="s">
        <v>19</v>
      </c>
      <c r="B248" s="16" t="s">
        <v>293</v>
      </c>
      <c r="C248" s="16">
        <v>1500</v>
      </c>
      <c r="D248" s="16">
        <v>13.5</v>
      </c>
      <c r="E248" s="11">
        <f t="shared" si="7"/>
        <v>20250</v>
      </c>
      <c r="F248" s="3" t="s">
        <v>582</v>
      </c>
    </row>
    <row r="249" spans="1:6" ht="15">
      <c r="A249" s="10" t="s">
        <v>20</v>
      </c>
      <c r="B249" s="16" t="s">
        <v>293</v>
      </c>
      <c r="C249" s="16">
        <v>3000</v>
      </c>
      <c r="D249" s="16">
        <v>20</v>
      </c>
      <c r="E249" s="11">
        <f t="shared" si="7"/>
        <v>60000</v>
      </c>
      <c r="F249" s="3" t="s">
        <v>582</v>
      </c>
    </row>
    <row r="250" spans="1:6" ht="15">
      <c r="A250" s="10" t="s">
        <v>21</v>
      </c>
      <c r="B250" s="16" t="s">
        <v>293</v>
      </c>
      <c r="C250" s="16">
        <v>200</v>
      </c>
      <c r="D250" s="16">
        <v>50</v>
      </c>
      <c r="E250" s="11">
        <f t="shared" si="7"/>
        <v>10000</v>
      </c>
      <c r="F250" s="3" t="s">
        <v>582</v>
      </c>
    </row>
    <row r="251" spans="1:6" ht="15">
      <c r="A251" s="10" t="s">
        <v>22</v>
      </c>
      <c r="B251" s="16" t="s">
        <v>293</v>
      </c>
      <c r="C251" s="16">
        <v>300</v>
      </c>
      <c r="D251" s="16">
        <v>230</v>
      </c>
      <c r="E251" s="11">
        <f t="shared" si="7"/>
        <v>69000</v>
      </c>
      <c r="F251" s="3" t="s">
        <v>582</v>
      </c>
    </row>
    <row r="252" spans="1:6" ht="15">
      <c r="A252" s="10" t="s">
        <v>23</v>
      </c>
      <c r="B252" s="16" t="s">
        <v>293</v>
      </c>
      <c r="C252" s="16">
        <v>80</v>
      </c>
      <c r="D252" s="16">
        <v>150</v>
      </c>
      <c r="E252" s="11">
        <f t="shared" si="7"/>
        <v>12000</v>
      </c>
      <c r="F252" s="3" t="s">
        <v>582</v>
      </c>
    </row>
    <row r="253" spans="1:6" ht="15">
      <c r="A253" s="10" t="s">
        <v>24</v>
      </c>
      <c r="B253" s="16" t="s">
        <v>293</v>
      </c>
      <c r="C253" s="16">
        <v>100</v>
      </c>
      <c r="D253" s="16">
        <v>45</v>
      </c>
      <c r="E253" s="11">
        <f t="shared" si="7"/>
        <v>4500</v>
      </c>
      <c r="F253" s="3" t="s">
        <v>582</v>
      </c>
    </row>
    <row r="254" spans="1:6" ht="15">
      <c r="A254" s="10" t="s">
        <v>25</v>
      </c>
      <c r="B254" s="16" t="s">
        <v>293</v>
      </c>
      <c r="C254" s="16">
        <v>100</v>
      </c>
      <c r="D254" s="16">
        <v>37</v>
      </c>
      <c r="E254" s="11">
        <f t="shared" si="7"/>
        <v>3700</v>
      </c>
      <c r="F254" s="3" t="s">
        <v>582</v>
      </c>
    </row>
    <row r="255" spans="1:6" ht="15">
      <c r="A255" s="10" t="s">
        <v>26</v>
      </c>
      <c r="B255" s="16" t="s">
        <v>293</v>
      </c>
      <c r="C255" s="16">
        <v>100</v>
      </c>
      <c r="D255" s="16">
        <v>19</v>
      </c>
      <c r="E255" s="11">
        <f t="shared" si="7"/>
        <v>1900</v>
      </c>
      <c r="F255" s="3" t="s">
        <v>582</v>
      </c>
    </row>
    <row r="256" spans="1:6" ht="15">
      <c r="A256" s="10" t="s">
        <v>66</v>
      </c>
      <c r="B256" s="16" t="s">
        <v>293</v>
      </c>
      <c r="C256" s="16">
        <v>100</v>
      </c>
      <c r="D256" s="16">
        <v>25</v>
      </c>
      <c r="E256" s="11">
        <f t="shared" si="7"/>
        <v>2500</v>
      </c>
      <c r="F256" s="3" t="s">
        <v>582</v>
      </c>
    </row>
    <row r="257" spans="1:6" ht="15">
      <c r="A257" s="10" t="s">
        <v>27</v>
      </c>
      <c r="B257" s="16" t="s">
        <v>293</v>
      </c>
      <c r="C257" s="16">
        <v>200</v>
      </c>
      <c r="D257" s="16">
        <v>26</v>
      </c>
      <c r="E257" s="11">
        <f t="shared" si="7"/>
        <v>5200</v>
      </c>
      <c r="F257" s="3" t="s">
        <v>582</v>
      </c>
    </row>
    <row r="258" spans="1:6" ht="15">
      <c r="A258" s="10" t="s">
        <v>28</v>
      </c>
      <c r="B258" s="16" t="s">
        <v>293</v>
      </c>
      <c r="C258" s="16">
        <v>1000</v>
      </c>
      <c r="D258" s="16">
        <v>15</v>
      </c>
      <c r="E258" s="11">
        <f t="shared" si="7"/>
        <v>15000</v>
      </c>
      <c r="F258" s="3" t="s">
        <v>582</v>
      </c>
    </row>
    <row r="259" spans="1:6" ht="15">
      <c r="A259" s="10" t="s">
        <v>29</v>
      </c>
      <c r="B259" s="16" t="s">
        <v>293</v>
      </c>
      <c r="C259" s="16">
        <v>81</v>
      </c>
      <c r="D259" s="16">
        <v>30</v>
      </c>
      <c r="E259" s="11">
        <f t="shared" si="7"/>
        <v>2430</v>
      </c>
      <c r="F259" s="3" t="s">
        <v>582</v>
      </c>
    </row>
    <row r="260" spans="1:6" ht="15">
      <c r="A260" s="10" t="s">
        <v>30</v>
      </c>
      <c r="B260" s="16" t="s">
        <v>293</v>
      </c>
      <c r="C260" s="16">
        <v>222</v>
      </c>
      <c r="D260" s="16">
        <v>50</v>
      </c>
      <c r="E260" s="11">
        <f t="shared" si="7"/>
        <v>11100</v>
      </c>
      <c r="F260" s="3" t="s">
        <v>582</v>
      </c>
    </row>
    <row r="261" spans="1:6" ht="15">
      <c r="A261" s="10" t="s">
        <v>31</v>
      </c>
      <c r="B261" s="16" t="s">
        <v>293</v>
      </c>
      <c r="C261" s="16">
        <v>20</v>
      </c>
      <c r="D261" s="16">
        <v>65</v>
      </c>
      <c r="E261" s="11">
        <f t="shared" si="7"/>
        <v>1300</v>
      </c>
      <c r="F261" s="3" t="s">
        <v>582</v>
      </c>
    </row>
    <row r="262" spans="1:6" ht="15">
      <c r="A262" s="10" t="s">
        <v>32</v>
      </c>
      <c r="B262" s="16" t="s">
        <v>293</v>
      </c>
      <c r="C262" s="16">
        <v>300</v>
      </c>
      <c r="D262" s="16">
        <v>130</v>
      </c>
      <c r="E262" s="11">
        <f t="shared" si="7"/>
        <v>39000</v>
      </c>
      <c r="F262" s="3" t="s">
        <v>582</v>
      </c>
    </row>
    <row r="263" spans="1:6" ht="15">
      <c r="A263" s="10" t="s">
        <v>33</v>
      </c>
      <c r="B263" s="16" t="s">
        <v>308</v>
      </c>
      <c r="C263" s="16">
        <v>1000</v>
      </c>
      <c r="D263" s="16">
        <v>51</v>
      </c>
      <c r="E263" s="11">
        <f t="shared" si="7"/>
        <v>51000</v>
      </c>
      <c r="F263" s="3" t="s">
        <v>582</v>
      </c>
    </row>
    <row r="264" spans="1:6" ht="15">
      <c r="A264" s="10" t="s">
        <v>34</v>
      </c>
      <c r="B264" s="16" t="s">
        <v>293</v>
      </c>
      <c r="C264" s="16">
        <v>80</v>
      </c>
      <c r="D264" s="16">
        <v>115</v>
      </c>
      <c r="E264" s="11">
        <f t="shared" si="7"/>
        <v>9200</v>
      </c>
      <c r="F264" s="3" t="s">
        <v>582</v>
      </c>
    </row>
    <row r="265" spans="1:6" ht="15">
      <c r="A265" s="10" t="s">
        <v>35</v>
      </c>
      <c r="B265" s="16" t="s">
        <v>293</v>
      </c>
      <c r="C265" s="16">
        <v>100</v>
      </c>
      <c r="D265" s="16">
        <v>92</v>
      </c>
      <c r="E265" s="11">
        <f t="shared" si="7"/>
        <v>9200</v>
      </c>
      <c r="F265" s="3" t="s">
        <v>582</v>
      </c>
    </row>
    <row r="266" spans="1:6" ht="15">
      <c r="A266" s="10" t="s">
        <v>36</v>
      </c>
      <c r="B266" s="16" t="s">
        <v>293</v>
      </c>
      <c r="C266" s="16">
        <v>1000</v>
      </c>
      <c r="D266" s="16">
        <v>25</v>
      </c>
      <c r="E266" s="11">
        <f t="shared" si="7"/>
        <v>25000</v>
      </c>
      <c r="F266" s="3" t="s">
        <v>582</v>
      </c>
    </row>
    <row r="267" spans="1:6" ht="15">
      <c r="A267" s="10" t="s">
        <v>37</v>
      </c>
      <c r="B267" s="16" t="s">
        <v>293</v>
      </c>
      <c r="C267" s="16">
        <v>120</v>
      </c>
      <c r="D267" s="16">
        <v>68</v>
      </c>
      <c r="E267" s="11">
        <f t="shared" si="7"/>
        <v>8160</v>
      </c>
      <c r="F267" s="3" t="s">
        <v>582</v>
      </c>
    </row>
    <row r="268" spans="1:6" ht="15">
      <c r="A268" s="10" t="s">
        <v>38</v>
      </c>
      <c r="B268" s="16" t="s">
        <v>293</v>
      </c>
      <c r="C268" s="16">
        <v>500</v>
      </c>
      <c r="D268" s="16">
        <v>15</v>
      </c>
      <c r="E268" s="11">
        <f t="shared" si="7"/>
        <v>7500</v>
      </c>
      <c r="F268" s="3" t="s">
        <v>582</v>
      </c>
    </row>
    <row r="269" spans="1:6" ht="30">
      <c r="A269" s="10" t="s">
        <v>39</v>
      </c>
      <c r="B269" s="16" t="s">
        <v>293</v>
      </c>
      <c r="C269" s="16">
        <v>1000</v>
      </c>
      <c r="D269" s="16">
        <v>225</v>
      </c>
      <c r="E269" s="11">
        <f t="shared" si="7"/>
        <v>225000</v>
      </c>
      <c r="F269" s="2" t="s">
        <v>588</v>
      </c>
    </row>
    <row r="270" spans="1:6" ht="15">
      <c r="A270" s="10" t="s">
        <v>40</v>
      </c>
      <c r="B270" s="16" t="s">
        <v>293</v>
      </c>
      <c r="C270" s="16">
        <v>500</v>
      </c>
      <c r="D270" s="16">
        <v>100</v>
      </c>
      <c r="E270" s="11">
        <f t="shared" si="7"/>
        <v>50000</v>
      </c>
      <c r="F270" s="3" t="s">
        <v>582</v>
      </c>
    </row>
    <row r="271" spans="1:6" ht="15">
      <c r="A271" s="10" t="s">
        <v>41</v>
      </c>
      <c r="B271" s="16" t="s">
        <v>293</v>
      </c>
      <c r="C271" s="16">
        <v>80</v>
      </c>
      <c r="D271" s="16">
        <v>105</v>
      </c>
      <c r="E271" s="11">
        <f t="shared" si="7"/>
        <v>8400</v>
      </c>
      <c r="F271" s="3" t="s">
        <v>582</v>
      </c>
    </row>
    <row r="272" spans="1:6" ht="15">
      <c r="A272" s="10" t="s">
        <v>42</v>
      </c>
      <c r="B272" s="16" t="s">
        <v>293</v>
      </c>
      <c r="C272" s="16">
        <v>60</v>
      </c>
      <c r="D272" s="16">
        <v>111</v>
      </c>
      <c r="E272" s="11">
        <f t="shared" si="7"/>
        <v>6660</v>
      </c>
      <c r="F272" s="3" t="s">
        <v>582</v>
      </c>
    </row>
    <row r="273" spans="1:6" ht="15">
      <c r="A273" s="10" t="s">
        <v>43</v>
      </c>
      <c r="B273" s="16" t="s">
        <v>293</v>
      </c>
      <c r="C273" s="16">
        <v>300</v>
      </c>
      <c r="D273" s="16">
        <v>90</v>
      </c>
      <c r="E273" s="11">
        <f t="shared" si="7"/>
        <v>27000</v>
      </c>
      <c r="F273" s="3" t="s">
        <v>582</v>
      </c>
    </row>
    <row r="274" spans="1:6" ht="15">
      <c r="A274" s="10" t="s">
        <v>44</v>
      </c>
      <c r="B274" s="16" t="s">
        <v>293</v>
      </c>
      <c r="C274" s="16">
        <v>80</v>
      </c>
      <c r="D274" s="16">
        <v>73</v>
      </c>
      <c r="E274" s="11">
        <f t="shared" si="7"/>
        <v>5840</v>
      </c>
      <c r="F274" s="3" t="s">
        <v>582</v>
      </c>
    </row>
    <row r="275" spans="1:6" ht="15">
      <c r="A275" s="10" t="s">
        <v>45</v>
      </c>
      <c r="B275" s="16" t="s">
        <v>293</v>
      </c>
      <c r="C275" s="16">
        <v>100</v>
      </c>
      <c r="D275" s="16">
        <v>28</v>
      </c>
      <c r="E275" s="11">
        <f t="shared" si="7"/>
        <v>2800</v>
      </c>
      <c r="F275" s="3" t="s">
        <v>582</v>
      </c>
    </row>
    <row r="276" spans="1:6" ht="15">
      <c r="A276" s="10" t="s">
        <v>46</v>
      </c>
      <c r="B276" s="16" t="s">
        <v>293</v>
      </c>
      <c r="C276" s="16">
        <v>1000</v>
      </c>
      <c r="D276" s="16">
        <v>73</v>
      </c>
      <c r="E276" s="11">
        <f t="shared" si="7"/>
        <v>73000</v>
      </c>
      <c r="F276" s="3" t="s">
        <v>582</v>
      </c>
    </row>
    <row r="277" spans="1:6" ht="15">
      <c r="A277" s="10" t="s">
        <v>47</v>
      </c>
      <c r="B277" s="16" t="s">
        <v>293</v>
      </c>
      <c r="C277" s="16">
        <v>50</v>
      </c>
      <c r="D277" s="16">
        <v>50</v>
      </c>
      <c r="E277" s="11">
        <f t="shared" si="7"/>
        <v>2500</v>
      </c>
      <c r="F277" s="3" t="s">
        <v>582</v>
      </c>
    </row>
    <row r="278" spans="1:6" ht="15">
      <c r="A278" s="10" t="s">
        <v>48</v>
      </c>
      <c r="B278" s="16" t="s">
        <v>293</v>
      </c>
      <c r="C278" s="16">
        <v>800</v>
      </c>
      <c r="D278" s="16">
        <v>35</v>
      </c>
      <c r="E278" s="11">
        <f t="shared" si="7"/>
        <v>28000</v>
      </c>
      <c r="F278" s="3" t="s">
        <v>582</v>
      </c>
    </row>
    <row r="279" spans="1:6" ht="15">
      <c r="A279" s="10" t="s">
        <v>49</v>
      </c>
      <c r="B279" s="16" t="s">
        <v>293</v>
      </c>
      <c r="C279" s="16">
        <v>500</v>
      </c>
      <c r="D279" s="16">
        <v>22</v>
      </c>
      <c r="E279" s="11">
        <f t="shared" si="7"/>
        <v>11000</v>
      </c>
      <c r="F279" s="3" t="s">
        <v>582</v>
      </c>
    </row>
    <row r="280" spans="1:6" ht="15">
      <c r="A280" s="10" t="s">
        <v>63</v>
      </c>
      <c r="B280" s="16" t="s">
        <v>293</v>
      </c>
      <c r="C280" s="16">
        <v>80</v>
      </c>
      <c r="D280" s="16">
        <v>100</v>
      </c>
      <c r="E280" s="11">
        <f t="shared" si="7"/>
        <v>8000</v>
      </c>
      <c r="F280" s="3" t="s">
        <v>582</v>
      </c>
    </row>
    <row r="281" spans="1:6" ht="15">
      <c r="A281" s="10" t="s">
        <v>50</v>
      </c>
      <c r="B281" s="16" t="s">
        <v>293</v>
      </c>
      <c r="C281" s="16">
        <v>200</v>
      </c>
      <c r="D281" s="16">
        <v>54</v>
      </c>
      <c r="E281" s="11">
        <f t="shared" si="7"/>
        <v>10800</v>
      </c>
      <c r="F281" s="3" t="s">
        <v>582</v>
      </c>
    </row>
    <row r="282" spans="1:6" ht="30">
      <c r="A282" s="10" t="s">
        <v>51</v>
      </c>
      <c r="B282" s="16" t="s">
        <v>293</v>
      </c>
      <c r="C282" s="16">
        <v>2500</v>
      </c>
      <c r="D282" s="16">
        <v>45</v>
      </c>
      <c r="E282" s="11">
        <f t="shared" si="7"/>
        <v>112500</v>
      </c>
      <c r="F282" s="2" t="s">
        <v>588</v>
      </c>
    </row>
    <row r="283" spans="1:6" ht="15">
      <c r="A283" s="10" t="s">
        <v>52</v>
      </c>
      <c r="B283" s="16" t="s">
        <v>293</v>
      </c>
      <c r="C283" s="16">
        <v>200</v>
      </c>
      <c r="D283" s="16">
        <v>80</v>
      </c>
      <c r="E283" s="11">
        <f t="shared" si="7"/>
        <v>16000</v>
      </c>
      <c r="F283" s="3" t="s">
        <v>582</v>
      </c>
    </row>
    <row r="284" spans="1:6" ht="15">
      <c r="A284" s="10" t="s">
        <v>53</v>
      </c>
      <c r="B284" s="16" t="s">
        <v>293</v>
      </c>
      <c r="C284" s="16">
        <v>160</v>
      </c>
      <c r="D284" s="16">
        <v>230</v>
      </c>
      <c r="E284" s="11">
        <f t="shared" si="7"/>
        <v>36800</v>
      </c>
      <c r="F284" s="3" t="s">
        <v>582</v>
      </c>
    </row>
    <row r="285" spans="1:6" ht="15">
      <c r="A285" s="10" t="s">
        <v>54</v>
      </c>
      <c r="B285" s="16" t="s">
        <v>293</v>
      </c>
      <c r="C285" s="16">
        <v>500</v>
      </c>
      <c r="D285" s="16">
        <v>215</v>
      </c>
      <c r="E285" s="11">
        <f t="shared" si="7"/>
        <v>107500</v>
      </c>
      <c r="F285" s="3" t="s">
        <v>582</v>
      </c>
    </row>
    <row r="286" spans="1:6" ht="15">
      <c r="A286" s="10" t="s">
        <v>55</v>
      </c>
      <c r="B286" s="16" t="s">
        <v>293</v>
      </c>
      <c r="C286" s="16">
        <v>50</v>
      </c>
      <c r="D286" s="16">
        <v>83</v>
      </c>
      <c r="E286" s="11">
        <f t="shared" si="7"/>
        <v>4150</v>
      </c>
      <c r="F286" s="3" t="s">
        <v>582</v>
      </c>
    </row>
    <row r="287" spans="1:6" ht="15">
      <c r="A287" s="10" t="s">
        <v>56</v>
      </c>
      <c r="B287" s="16" t="s">
        <v>293</v>
      </c>
      <c r="C287" s="16">
        <v>200</v>
      </c>
      <c r="D287" s="16">
        <v>160</v>
      </c>
      <c r="E287" s="11">
        <f t="shared" si="7"/>
        <v>32000</v>
      </c>
      <c r="F287" s="3" t="s">
        <v>582</v>
      </c>
    </row>
    <row r="288" spans="1:6" ht="15">
      <c r="A288" s="10" t="s">
        <v>57</v>
      </c>
      <c r="B288" s="16" t="s">
        <v>293</v>
      </c>
      <c r="C288" s="16">
        <v>200</v>
      </c>
      <c r="D288" s="16">
        <v>190</v>
      </c>
      <c r="E288" s="11">
        <f t="shared" si="7"/>
        <v>38000</v>
      </c>
      <c r="F288" s="3" t="s">
        <v>582</v>
      </c>
    </row>
    <row r="289" spans="1:6" ht="30">
      <c r="A289" s="10" t="s">
        <v>58</v>
      </c>
      <c r="B289" s="16" t="s">
        <v>293</v>
      </c>
      <c r="C289" s="16">
        <v>3000</v>
      </c>
      <c r="D289" s="16">
        <v>36</v>
      </c>
      <c r="E289" s="11">
        <f t="shared" si="7"/>
        <v>108000</v>
      </c>
      <c r="F289" s="2" t="s">
        <v>588</v>
      </c>
    </row>
    <row r="290" spans="1:6" ht="15">
      <c r="A290" s="10" t="s">
        <v>59</v>
      </c>
      <c r="B290" s="16" t="s">
        <v>293</v>
      </c>
      <c r="C290" s="16">
        <v>10</v>
      </c>
      <c r="D290" s="16">
        <v>145</v>
      </c>
      <c r="E290" s="11">
        <f t="shared" si="7"/>
        <v>1450</v>
      </c>
      <c r="F290" s="3" t="s">
        <v>582</v>
      </c>
    </row>
    <row r="291" spans="1:6" ht="15">
      <c r="A291" s="10" t="s">
        <v>60</v>
      </c>
      <c r="B291" s="16" t="s">
        <v>293</v>
      </c>
      <c r="C291" s="16">
        <v>900</v>
      </c>
      <c r="D291" s="16">
        <v>58</v>
      </c>
      <c r="E291" s="11">
        <f t="shared" si="7"/>
        <v>52200</v>
      </c>
      <c r="F291" s="3" t="s">
        <v>582</v>
      </c>
    </row>
    <row r="292" spans="1:6" ht="15">
      <c r="A292" s="10" t="s">
        <v>61</v>
      </c>
      <c r="B292" s="16" t="s">
        <v>287</v>
      </c>
      <c r="C292" s="16">
        <v>6000</v>
      </c>
      <c r="D292" s="16">
        <v>5</v>
      </c>
      <c r="E292" s="11">
        <f t="shared" si="7"/>
        <v>30000</v>
      </c>
      <c r="F292" s="3" t="s">
        <v>582</v>
      </c>
    </row>
    <row r="293" spans="1:6" s="8" customFormat="1" ht="15.75">
      <c r="A293" s="12" t="s">
        <v>81</v>
      </c>
      <c r="B293" s="36"/>
      <c r="C293" s="36"/>
      <c r="D293" s="36"/>
      <c r="E293" s="13">
        <f>SUM(E238:E292)</f>
        <v>1548228</v>
      </c>
      <c r="F293" s="3"/>
    </row>
    <row r="294" spans="1:6" ht="15">
      <c r="A294" s="86" t="s">
        <v>513</v>
      </c>
      <c r="B294" s="87"/>
      <c r="C294" s="87"/>
      <c r="D294" s="87"/>
      <c r="E294" s="87"/>
      <c r="F294" s="88"/>
    </row>
    <row r="295" spans="1:6" ht="15">
      <c r="A295" s="10" t="s">
        <v>490</v>
      </c>
      <c r="B295" s="16" t="s">
        <v>292</v>
      </c>
      <c r="C295" s="16">
        <v>60</v>
      </c>
      <c r="D295" s="16">
        <v>72</v>
      </c>
      <c r="E295" s="11">
        <f aca="true" t="shared" si="8" ref="E295:E300">C295*D295</f>
        <v>4320</v>
      </c>
      <c r="F295" s="3" t="s">
        <v>582</v>
      </c>
    </row>
    <row r="296" spans="1:6" ht="15">
      <c r="A296" s="10" t="s">
        <v>491</v>
      </c>
      <c r="B296" s="16" t="s">
        <v>292</v>
      </c>
      <c r="C296" s="16">
        <v>132</v>
      </c>
      <c r="D296" s="16">
        <v>1.5</v>
      </c>
      <c r="E296" s="11">
        <f t="shared" si="8"/>
        <v>198</v>
      </c>
      <c r="F296" s="3" t="s">
        <v>582</v>
      </c>
    </row>
    <row r="297" spans="1:6" ht="15">
      <c r="A297" s="10" t="s">
        <v>492</v>
      </c>
      <c r="B297" s="16" t="s">
        <v>287</v>
      </c>
      <c r="C297" s="16">
        <v>6</v>
      </c>
      <c r="D297" s="16">
        <v>2000</v>
      </c>
      <c r="E297" s="11">
        <f t="shared" si="8"/>
        <v>12000</v>
      </c>
      <c r="F297" s="3" t="s">
        <v>582</v>
      </c>
    </row>
    <row r="298" spans="1:6" ht="15">
      <c r="A298" s="10" t="s">
        <v>493</v>
      </c>
      <c r="B298" s="16" t="s">
        <v>287</v>
      </c>
      <c r="C298" s="16">
        <v>10</v>
      </c>
      <c r="D298" s="16">
        <v>8.2</v>
      </c>
      <c r="E298" s="11">
        <f t="shared" si="8"/>
        <v>82</v>
      </c>
      <c r="F298" s="3" t="s">
        <v>582</v>
      </c>
    </row>
    <row r="299" spans="1:6" ht="15">
      <c r="A299" s="10" t="s">
        <v>494</v>
      </c>
      <c r="B299" s="16" t="s">
        <v>287</v>
      </c>
      <c r="C299" s="16">
        <v>80</v>
      </c>
      <c r="D299" s="16">
        <v>30</v>
      </c>
      <c r="E299" s="11">
        <f t="shared" si="8"/>
        <v>2400</v>
      </c>
      <c r="F299" s="3" t="s">
        <v>582</v>
      </c>
    </row>
    <row r="300" spans="1:6" ht="15">
      <c r="A300" s="10" t="s">
        <v>495</v>
      </c>
      <c r="B300" s="16" t="s">
        <v>287</v>
      </c>
      <c r="C300" s="16">
        <v>50</v>
      </c>
      <c r="D300" s="16">
        <v>20</v>
      </c>
      <c r="E300" s="11">
        <f t="shared" si="8"/>
        <v>1000</v>
      </c>
      <c r="F300" s="3" t="s">
        <v>582</v>
      </c>
    </row>
    <row r="301" spans="1:6" s="30" customFormat="1" ht="15.75">
      <c r="A301" s="27" t="s">
        <v>81</v>
      </c>
      <c r="B301" s="38"/>
      <c r="C301" s="38"/>
      <c r="D301" s="38"/>
      <c r="E301" s="28">
        <f>SUM(E295:E300)</f>
        <v>20000</v>
      </c>
      <c r="F301" s="29"/>
    </row>
    <row r="302" spans="1:6" ht="15">
      <c r="A302" s="86" t="s">
        <v>515</v>
      </c>
      <c r="B302" s="87"/>
      <c r="C302" s="87"/>
      <c r="D302" s="87"/>
      <c r="E302" s="87"/>
      <c r="F302" s="88"/>
    </row>
    <row r="303" spans="1:6" ht="15">
      <c r="A303" s="67" t="s">
        <v>531</v>
      </c>
      <c r="B303" s="68" t="s">
        <v>287</v>
      </c>
      <c r="C303" s="69">
        <v>9</v>
      </c>
      <c r="D303" s="81">
        <f>E303/C303</f>
        <v>10</v>
      </c>
      <c r="E303" s="70">
        <v>90</v>
      </c>
      <c r="F303" s="3" t="s">
        <v>582</v>
      </c>
    </row>
    <row r="304" spans="1:6" ht="15">
      <c r="A304" s="67" t="s">
        <v>309</v>
      </c>
      <c r="B304" s="68" t="s">
        <v>287</v>
      </c>
      <c r="C304" s="69">
        <v>120</v>
      </c>
      <c r="D304" s="81">
        <f aca="true" t="shared" si="9" ref="D304:D365">E304/C304</f>
        <v>24.016000000000002</v>
      </c>
      <c r="E304" s="70">
        <v>2881.92</v>
      </c>
      <c r="F304" s="3" t="s">
        <v>582</v>
      </c>
    </row>
    <row r="305" spans="1:6" ht="15">
      <c r="A305" s="67" t="s">
        <v>532</v>
      </c>
      <c r="B305" s="68" t="s">
        <v>287</v>
      </c>
      <c r="C305" s="69">
        <v>2</v>
      </c>
      <c r="D305" s="81">
        <f t="shared" si="9"/>
        <v>24.3</v>
      </c>
      <c r="E305" s="70">
        <v>48.6</v>
      </c>
      <c r="F305" s="3" t="s">
        <v>582</v>
      </c>
    </row>
    <row r="306" spans="1:6" ht="15">
      <c r="A306" s="67" t="s">
        <v>310</v>
      </c>
      <c r="B306" s="68" t="s">
        <v>308</v>
      </c>
      <c r="C306" s="69">
        <v>0.35</v>
      </c>
      <c r="D306" s="81">
        <f t="shared" si="9"/>
        <v>225.28571428571428</v>
      </c>
      <c r="E306" s="70">
        <v>78.85</v>
      </c>
      <c r="F306" s="3" t="s">
        <v>582</v>
      </c>
    </row>
    <row r="307" spans="1:6" ht="15">
      <c r="A307" s="67" t="s">
        <v>311</v>
      </c>
      <c r="B307" s="68" t="s">
        <v>287</v>
      </c>
      <c r="C307" s="69">
        <v>34</v>
      </c>
      <c r="D307" s="81">
        <f t="shared" si="9"/>
        <v>16.123529411764707</v>
      </c>
      <c r="E307" s="70">
        <v>548.2</v>
      </c>
      <c r="F307" s="3" t="s">
        <v>582</v>
      </c>
    </row>
    <row r="308" spans="1:6" ht="15">
      <c r="A308" s="67" t="s">
        <v>312</v>
      </c>
      <c r="B308" s="68" t="s">
        <v>308</v>
      </c>
      <c r="C308" s="69">
        <v>80.4</v>
      </c>
      <c r="D308" s="81">
        <f t="shared" si="9"/>
        <v>32.41803482587064</v>
      </c>
      <c r="E308" s="70">
        <v>2606.41</v>
      </c>
      <c r="F308" s="3" t="s">
        <v>582</v>
      </c>
    </row>
    <row r="309" spans="1:6" ht="15">
      <c r="A309" s="67" t="s">
        <v>313</v>
      </c>
      <c r="B309" s="68" t="s">
        <v>283</v>
      </c>
      <c r="C309" s="69">
        <v>5</v>
      </c>
      <c r="D309" s="81">
        <f t="shared" si="9"/>
        <v>45</v>
      </c>
      <c r="E309" s="70">
        <v>225</v>
      </c>
      <c r="F309" s="3" t="s">
        <v>582</v>
      </c>
    </row>
    <row r="310" spans="1:6" ht="15">
      <c r="A310" s="67" t="s">
        <v>313</v>
      </c>
      <c r="B310" s="68" t="s">
        <v>283</v>
      </c>
      <c r="C310" s="69">
        <v>10</v>
      </c>
      <c r="D310" s="81">
        <f t="shared" si="9"/>
        <v>109.25</v>
      </c>
      <c r="E310" s="70">
        <v>1092.5</v>
      </c>
      <c r="F310" s="3" t="s">
        <v>582</v>
      </c>
    </row>
    <row r="311" spans="1:6" ht="15">
      <c r="A311" s="67" t="s">
        <v>314</v>
      </c>
      <c r="B311" s="68" t="s">
        <v>287</v>
      </c>
      <c r="C311" s="69">
        <v>4</v>
      </c>
      <c r="D311" s="81">
        <f t="shared" si="9"/>
        <v>26</v>
      </c>
      <c r="E311" s="70">
        <v>104</v>
      </c>
      <c r="F311" s="3" t="s">
        <v>582</v>
      </c>
    </row>
    <row r="312" spans="1:6" ht="15">
      <c r="A312" s="67" t="s">
        <v>315</v>
      </c>
      <c r="B312" s="68" t="s">
        <v>283</v>
      </c>
      <c r="C312" s="69">
        <v>100</v>
      </c>
      <c r="D312" s="81">
        <v>150</v>
      </c>
      <c r="E312" s="70">
        <f>C312*D312</f>
        <v>15000</v>
      </c>
      <c r="F312" s="3" t="s">
        <v>582</v>
      </c>
    </row>
    <row r="313" spans="1:6" ht="15">
      <c r="A313" s="67" t="s">
        <v>316</v>
      </c>
      <c r="B313" s="68" t="s">
        <v>287</v>
      </c>
      <c r="C313" s="69">
        <v>15</v>
      </c>
      <c r="D313" s="81">
        <f t="shared" si="9"/>
        <v>11.5</v>
      </c>
      <c r="E313" s="70">
        <v>172.5</v>
      </c>
      <c r="F313" s="3" t="s">
        <v>582</v>
      </c>
    </row>
    <row r="314" spans="1:6" ht="15">
      <c r="A314" s="67" t="s">
        <v>317</v>
      </c>
      <c r="B314" s="68" t="s">
        <v>287</v>
      </c>
      <c r="C314" s="69">
        <v>616</v>
      </c>
      <c r="D314" s="81">
        <f t="shared" si="9"/>
        <v>9.520340909090908</v>
      </c>
      <c r="E314" s="70">
        <v>5864.53</v>
      </c>
      <c r="F314" s="3" t="s">
        <v>582</v>
      </c>
    </row>
    <row r="315" spans="1:6" ht="15">
      <c r="A315" s="67" t="s">
        <v>318</v>
      </c>
      <c r="B315" s="68" t="s">
        <v>283</v>
      </c>
      <c r="C315" s="69">
        <v>81</v>
      </c>
      <c r="D315" s="81">
        <f t="shared" si="9"/>
        <v>22.512345679012345</v>
      </c>
      <c r="E315" s="70">
        <v>1823.5</v>
      </c>
      <c r="F315" s="3" t="s">
        <v>582</v>
      </c>
    </row>
    <row r="316" spans="1:6" ht="15">
      <c r="A316" s="67" t="s">
        <v>319</v>
      </c>
      <c r="B316" s="68" t="s">
        <v>287</v>
      </c>
      <c r="C316" s="69">
        <v>2</v>
      </c>
      <c r="D316" s="81">
        <f t="shared" si="9"/>
        <v>88.35</v>
      </c>
      <c r="E316" s="70">
        <v>176.7</v>
      </c>
      <c r="F316" s="3" t="s">
        <v>582</v>
      </c>
    </row>
    <row r="317" spans="1:6" ht="15">
      <c r="A317" s="67" t="s">
        <v>320</v>
      </c>
      <c r="B317" s="68" t="s">
        <v>287</v>
      </c>
      <c r="C317" s="69">
        <v>20</v>
      </c>
      <c r="D317" s="81">
        <f t="shared" si="9"/>
        <v>9.4</v>
      </c>
      <c r="E317" s="70">
        <v>188</v>
      </c>
      <c r="F317" s="3" t="s">
        <v>582</v>
      </c>
    </row>
    <row r="318" spans="1:6" ht="15">
      <c r="A318" s="67" t="s">
        <v>321</v>
      </c>
      <c r="B318" s="68" t="s">
        <v>287</v>
      </c>
      <c r="C318" s="69">
        <v>2</v>
      </c>
      <c r="D318" s="81">
        <f t="shared" si="9"/>
        <v>140</v>
      </c>
      <c r="E318" s="70">
        <v>280</v>
      </c>
      <c r="F318" s="3" t="s">
        <v>582</v>
      </c>
    </row>
    <row r="319" spans="1:6" ht="15">
      <c r="A319" s="67" t="s">
        <v>322</v>
      </c>
      <c r="B319" s="68" t="s">
        <v>287</v>
      </c>
      <c r="C319" s="69">
        <v>1</v>
      </c>
      <c r="D319" s="81">
        <f t="shared" si="9"/>
        <v>420</v>
      </c>
      <c r="E319" s="70">
        <v>420</v>
      </c>
      <c r="F319" s="3" t="s">
        <v>582</v>
      </c>
    </row>
    <row r="320" spans="1:6" ht="15">
      <c r="A320" s="67" t="s">
        <v>323</v>
      </c>
      <c r="B320" s="68" t="s">
        <v>287</v>
      </c>
      <c r="C320" s="69">
        <v>72</v>
      </c>
      <c r="D320" s="81">
        <f t="shared" si="9"/>
        <v>160</v>
      </c>
      <c r="E320" s="70">
        <v>11520</v>
      </c>
      <c r="F320" s="3" t="s">
        <v>582</v>
      </c>
    </row>
    <row r="321" spans="1:6" ht="15">
      <c r="A321" s="67" t="s">
        <v>324</v>
      </c>
      <c r="B321" s="68" t="s">
        <v>287</v>
      </c>
      <c r="C321" s="69">
        <v>1</v>
      </c>
      <c r="D321" s="81">
        <f t="shared" si="9"/>
        <v>170</v>
      </c>
      <c r="E321" s="70">
        <v>170</v>
      </c>
      <c r="F321" s="3" t="s">
        <v>582</v>
      </c>
    </row>
    <row r="322" spans="1:6" ht="15">
      <c r="A322" s="67" t="s">
        <v>325</v>
      </c>
      <c r="B322" s="68" t="s">
        <v>287</v>
      </c>
      <c r="C322" s="69">
        <v>14</v>
      </c>
      <c r="D322" s="81">
        <f t="shared" si="9"/>
        <v>643.8092857142857</v>
      </c>
      <c r="E322" s="70">
        <v>9013.33</v>
      </c>
      <c r="F322" s="3" t="s">
        <v>582</v>
      </c>
    </row>
    <row r="323" spans="1:6" ht="15">
      <c r="A323" s="67" t="s">
        <v>326</v>
      </c>
      <c r="B323" s="68" t="s">
        <v>287</v>
      </c>
      <c r="C323" s="69">
        <v>40</v>
      </c>
      <c r="D323" s="81">
        <f t="shared" si="9"/>
        <v>89.2245</v>
      </c>
      <c r="E323" s="70">
        <v>3568.98</v>
      </c>
      <c r="F323" s="3" t="s">
        <v>582</v>
      </c>
    </row>
    <row r="324" spans="1:6" ht="15">
      <c r="A324" s="67" t="s">
        <v>327</v>
      </c>
      <c r="B324" s="68" t="s">
        <v>287</v>
      </c>
      <c r="C324" s="69">
        <v>1400</v>
      </c>
      <c r="D324" s="81">
        <f t="shared" si="9"/>
        <v>1.1614285714285715</v>
      </c>
      <c r="E324" s="70">
        <v>1626</v>
      </c>
      <c r="F324" s="3" t="s">
        <v>582</v>
      </c>
    </row>
    <row r="325" spans="1:6" ht="15">
      <c r="A325" s="67" t="s">
        <v>328</v>
      </c>
      <c r="B325" s="68" t="s">
        <v>287</v>
      </c>
      <c r="C325" s="69">
        <v>1</v>
      </c>
      <c r="D325" s="81">
        <f t="shared" si="9"/>
        <v>131.1</v>
      </c>
      <c r="E325" s="70">
        <v>131.1</v>
      </c>
      <c r="F325" s="3" t="s">
        <v>582</v>
      </c>
    </row>
    <row r="326" spans="1:6" ht="15">
      <c r="A326" s="67" t="s">
        <v>329</v>
      </c>
      <c r="B326" s="68" t="s">
        <v>287</v>
      </c>
      <c r="C326" s="69">
        <v>14</v>
      </c>
      <c r="D326" s="81">
        <f t="shared" si="9"/>
        <v>350</v>
      </c>
      <c r="E326" s="70">
        <v>4900</v>
      </c>
      <c r="F326" s="3" t="s">
        <v>582</v>
      </c>
    </row>
    <row r="327" spans="1:6" ht="15">
      <c r="A327" s="67" t="s">
        <v>533</v>
      </c>
      <c r="B327" s="68" t="s">
        <v>287</v>
      </c>
      <c r="C327" s="69">
        <v>1</v>
      </c>
      <c r="D327" s="81">
        <f t="shared" si="9"/>
        <v>159</v>
      </c>
      <c r="E327" s="70">
        <v>159</v>
      </c>
      <c r="F327" s="3" t="s">
        <v>582</v>
      </c>
    </row>
    <row r="328" spans="1:6" ht="15">
      <c r="A328" s="67" t="s">
        <v>534</v>
      </c>
      <c r="B328" s="68" t="s">
        <v>287</v>
      </c>
      <c r="C328" s="69">
        <v>2</v>
      </c>
      <c r="D328" s="81">
        <f t="shared" si="9"/>
        <v>41</v>
      </c>
      <c r="E328" s="70">
        <v>82</v>
      </c>
      <c r="F328" s="3" t="s">
        <v>582</v>
      </c>
    </row>
    <row r="329" spans="1:6" ht="15">
      <c r="A329" s="67" t="s">
        <v>330</v>
      </c>
      <c r="B329" s="68" t="s">
        <v>287</v>
      </c>
      <c r="C329" s="69">
        <v>3</v>
      </c>
      <c r="D329" s="81">
        <f t="shared" si="9"/>
        <v>70</v>
      </c>
      <c r="E329" s="70">
        <v>210</v>
      </c>
      <c r="F329" s="3" t="s">
        <v>582</v>
      </c>
    </row>
    <row r="330" spans="1:6" ht="15">
      <c r="A330" s="67" t="s">
        <v>331</v>
      </c>
      <c r="B330" s="68" t="s">
        <v>287</v>
      </c>
      <c r="C330" s="69">
        <v>245</v>
      </c>
      <c r="D330" s="81">
        <f t="shared" si="9"/>
        <v>2.923632653061224</v>
      </c>
      <c r="E330" s="70">
        <v>716.29</v>
      </c>
      <c r="F330" s="3" t="s">
        <v>582</v>
      </c>
    </row>
    <row r="331" spans="1:6" ht="15">
      <c r="A331" s="67" t="s">
        <v>332</v>
      </c>
      <c r="B331" s="68" t="s">
        <v>287</v>
      </c>
      <c r="C331" s="69">
        <v>20</v>
      </c>
      <c r="D331" s="81">
        <f t="shared" si="9"/>
        <v>14.95</v>
      </c>
      <c r="E331" s="70">
        <v>299</v>
      </c>
      <c r="F331" s="3" t="s">
        <v>582</v>
      </c>
    </row>
    <row r="332" spans="1:6" ht="15">
      <c r="A332" s="67" t="s">
        <v>535</v>
      </c>
      <c r="B332" s="68" t="s">
        <v>287</v>
      </c>
      <c r="C332" s="69">
        <v>3</v>
      </c>
      <c r="D332" s="81">
        <f t="shared" si="9"/>
        <v>515</v>
      </c>
      <c r="E332" s="70">
        <v>1545</v>
      </c>
      <c r="F332" s="3" t="s">
        <v>582</v>
      </c>
    </row>
    <row r="333" spans="1:6" ht="15">
      <c r="A333" s="67" t="s">
        <v>333</v>
      </c>
      <c r="B333" s="68" t="s">
        <v>287</v>
      </c>
      <c r="C333" s="69">
        <v>25</v>
      </c>
      <c r="D333" s="81">
        <f t="shared" si="9"/>
        <v>2.8</v>
      </c>
      <c r="E333" s="70">
        <v>70</v>
      </c>
      <c r="F333" s="3" t="s">
        <v>582</v>
      </c>
    </row>
    <row r="334" spans="1:6" ht="15">
      <c r="A334" s="67" t="s">
        <v>334</v>
      </c>
      <c r="B334" s="68" t="s">
        <v>308</v>
      </c>
      <c r="C334" s="69">
        <v>12</v>
      </c>
      <c r="D334" s="81">
        <f t="shared" si="9"/>
        <v>260</v>
      </c>
      <c r="E334" s="70">
        <v>3120</v>
      </c>
      <c r="F334" s="3" t="s">
        <v>582</v>
      </c>
    </row>
    <row r="335" spans="1:6" ht="15">
      <c r="A335" s="67" t="s">
        <v>335</v>
      </c>
      <c r="B335" s="68" t="s">
        <v>576</v>
      </c>
      <c r="C335" s="69">
        <v>13</v>
      </c>
      <c r="D335" s="81">
        <f t="shared" si="9"/>
        <v>300</v>
      </c>
      <c r="E335" s="70">
        <v>3900</v>
      </c>
      <c r="F335" s="3" t="s">
        <v>582</v>
      </c>
    </row>
    <row r="336" spans="1:6" ht="15">
      <c r="A336" s="67" t="s">
        <v>336</v>
      </c>
      <c r="B336" s="68" t="s">
        <v>287</v>
      </c>
      <c r="C336" s="69">
        <v>6</v>
      </c>
      <c r="D336" s="81">
        <f t="shared" si="9"/>
        <v>35</v>
      </c>
      <c r="E336" s="70">
        <v>210</v>
      </c>
      <c r="F336" s="3" t="s">
        <v>582</v>
      </c>
    </row>
    <row r="337" spans="1:6" ht="15">
      <c r="A337" s="67" t="s">
        <v>337</v>
      </c>
      <c r="B337" s="68" t="s">
        <v>287</v>
      </c>
      <c r="C337" s="69">
        <v>5</v>
      </c>
      <c r="D337" s="81">
        <f t="shared" si="9"/>
        <v>45.06</v>
      </c>
      <c r="E337" s="70">
        <v>225.3</v>
      </c>
      <c r="F337" s="3" t="s">
        <v>582</v>
      </c>
    </row>
    <row r="338" spans="1:6" ht="15">
      <c r="A338" s="67" t="s">
        <v>338</v>
      </c>
      <c r="B338" s="68" t="s">
        <v>287</v>
      </c>
      <c r="C338" s="69">
        <v>39</v>
      </c>
      <c r="D338" s="81">
        <f t="shared" si="9"/>
        <v>12.905128205128205</v>
      </c>
      <c r="E338" s="70">
        <v>503.3</v>
      </c>
      <c r="F338" s="3" t="s">
        <v>582</v>
      </c>
    </row>
    <row r="339" spans="1:6" ht="15">
      <c r="A339" s="67" t="s">
        <v>339</v>
      </c>
      <c r="B339" s="68" t="s">
        <v>287</v>
      </c>
      <c r="C339" s="69">
        <v>5</v>
      </c>
      <c r="D339" s="81">
        <f t="shared" si="9"/>
        <v>87.8</v>
      </c>
      <c r="E339" s="70">
        <v>439</v>
      </c>
      <c r="F339" s="3" t="s">
        <v>582</v>
      </c>
    </row>
    <row r="340" spans="1:6" ht="15">
      <c r="A340" s="67" t="s">
        <v>340</v>
      </c>
      <c r="B340" s="68" t="s">
        <v>287</v>
      </c>
      <c r="C340" s="69">
        <v>100</v>
      </c>
      <c r="D340" s="81">
        <f t="shared" si="9"/>
        <v>0.38</v>
      </c>
      <c r="E340" s="70">
        <v>38</v>
      </c>
      <c r="F340" s="3" t="s">
        <v>582</v>
      </c>
    </row>
    <row r="341" spans="1:6" ht="15">
      <c r="A341" s="67" t="s">
        <v>341</v>
      </c>
      <c r="B341" s="68" t="s">
        <v>287</v>
      </c>
      <c r="C341" s="69">
        <v>5</v>
      </c>
      <c r="D341" s="81">
        <f t="shared" si="9"/>
        <v>60</v>
      </c>
      <c r="E341" s="70">
        <v>300</v>
      </c>
      <c r="F341" s="3" t="s">
        <v>582</v>
      </c>
    </row>
    <row r="342" spans="1:6" ht="15">
      <c r="A342" s="67" t="s">
        <v>342</v>
      </c>
      <c r="B342" s="68" t="s">
        <v>287</v>
      </c>
      <c r="C342" s="69">
        <v>23</v>
      </c>
      <c r="D342" s="81">
        <f t="shared" si="9"/>
        <v>50</v>
      </c>
      <c r="E342" s="70">
        <v>1150</v>
      </c>
      <c r="F342" s="3" t="s">
        <v>582</v>
      </c>
    </row>
    <row r="343" spans="1:6" ht="15">
      <c r="A343" s="67" t="s">
        <v>343</v>
      </c>
      <c r="B343" s="68" t="s">
        <v>287</v>
      </c>
      <c r="C343" s="69">
        <v>2</v>
      </c>
      <c r="D343" s="81">
        <f t="shared" si="9"/>
        <v>59.85</v>
      </c>
      <c r="E343" s="70">
        <v>119.7</v>
      </c>
      <c r="F343" s="3" t="s">
        <v>582</v>
      </c>
    </row>
    <row r="344" spans="1:6" ht="15">
      <c r="A344" s="67" t="s">
        <v>536</v>
      </c>
      <c r="B344" s="68" t="s">
        <v>287</v>
      </c>
      <c r="C344" s="69">
        <v>1</v>
      </c>
      <c r="D344" s="81">
        <f t="shared" si="9"/>
        <v>61.75</v>
      </c>
      <c r="E344" s="70">
        <v>61.75</v>
      </c>
      <c r="F344" s="3" t="s">
        <v>582</v>
      </c>
    </row>
    <row r="345" spans="1:6" ht="15">
      <c r="A345" s="67" t="s">
        <v>537</v>
      </c>
      <c r="B345" s="68" t="s">
        <v>283</v>
      </c>
      <c r="C345" s="69">
        <v>1</v>
      </c>
      <c r="D345" s="81">
        <f t="shared" si="9"/>
        <v>116</v>
      </c>
      <c r="E345" s="70">
        <v>116</v>
      </c>
      <c r="F345" s="3" t="s">
        <v>582</v>
      </c>
    </row>
    <row r="346" spans="1:6" ht="15">
      <c r="A346" s="67" t="s">
        <v>344</v>
      </c>
      <c r="B346" s="68" t="s">
        <v>293</v>
      </c>
      <c r="C346" s="69">
        <v>6.242</v>
      </c>
      <c r="D346" s="81">
        <f t="shared" si="9"/>
        <v>174.21499519384813</v>
      </c>
      <c r="E346" s="70">
        <v>1087.45</v>
      </c>
      <c r="F346" s="3" t="s">
        <v>582</v>
      </c>
    </row>
    <row r="347" spans="1:6" ht="15">
      <c r="A347" s="67" t="s">
        <v>345</v>
      </c>
      <c r="B347" s="68" t="s">
        <v>287</v>
      </c>
      <c r="C347" s="69">
        <v>82</v>
      </c>
      <c r="D347" s="81">
        <f t="shared" si="9"/>
        <v>11.445121951219512</v>
      </c>
      <c r="E347" s="70">
        <v>938.5</v>
      </c>
      <c r="F347" s="3" t="s">
        <v>582</v>
      </c>
    </row>
    <row r="348" spans="1:6" ht="15">
      <c r="A348" s="67" t="s">
        <v>538</v>
      </c>
      <c r="B348" s="68" t="s">
        <v>577</v>
      </c>
      <c r="C348" s="69">
        <v>10</v>
      </c>
      <c r="D348" s="81">
        <f t="shared" si="9"/>
        <v>25.246000000000002</v>
      </c>
      <c r="E348" s="70">
        <v>252.46</v>
      </c>
      <c r="F348" s="3" t="s">
        <v>582</v>
      </c>
    </row>
    <row r="349" spans="1:6" ht="15">
      <c r="A349" s="67" t="s">
        <v>539</v>
      </c>
      <c r="B349" s="68" t="s">
        <v>287</v>
      </c>
      <c r="C349" s="69">
        <v>5</v>
      </c>
      <c r="D349" s="81">
        <f t="shared" si="9"/>
        <v>18.05</v>
      </c>
      <c r="E349" s="70">
        <v>90.25</v>
      </c>
      <c r="F349" s="3" t="s">
        <v>582</v>
      </c>
    </row>
    <row r="350" spans="1:6" ht="15">
      <c r="A350" s="67" t="s">
        <v>346</v>
      </c>
      <c r="B350" s="68" t="s">
        <v>287</v>
      </c>
      <c r="C350" s="69">
        <v>4</v>
      </c>
      <c r="D350" s="81">
        <f t="shared" si="9"/>
        <v>237.5</v>
      </c>
      <c r="E350" s="70">
        <v>950</v>
      </c>
      <c r="F350" s="3" t="s">
        <v>582</v>
      </c>
    </row>
    <row r="351" spans="1:6" ht="15">
      <c r="A351" s="67" t="s">
        <v>347</v>
      </c>
      <c r="B351" s="68" t="s">
        <v>287</v>
      </c>
      <c r="C351" s="69">
        <v>336</v>
      </c>
      <c r="D351" s="81">
        <f t="shared" si="9"/>
        <v>2.1385416666666663</v>
      </c>
      <c r="E351" s="70">
        <v>718.55</v>
      </c>
      <c r="F351" s="3" t="s">
        <v>582</v>
      </c>
    </row>
    <row r="352" spans="1:6" ht="15">
      <c r="A352" s="67" t="s">
        <v>348</v>
      </c>
      <c r="B352" s="68" t="s">
        <v>283</v>
      </c>
      <c r="C352" s="69">
        <v>71</v>
      </c>
      <c r="D352" s="81">
        <f t="shared" si="9"/>
        <v>29.407042253521126</v>
      </c>
      <c r="E352" s="70">
        <v>2087.9</v>
      </c>
      <c r="F352" s="3" t="s">
        <v>582</v>
      </c>
    </row>
    <row r="353" spans="1:6" ht="15">
      <c r="A353" s="67" t="s">
        <v>349</v>
      </c>
      <c r="B353" s="68" t="s">
        <v>287</v>
      </c>
      <c r="C353" s="69">
        <v>1</v>
      </c>
      <c r="D353" s="81">
        <f t="shared" si="9"/>
        <v>600</v>
      </c>
      <c r="E353" s="70">
        <v>600</v>
      </c>
      <c r="F353" s="3" t="s">
        <v>582</v>
      </c>
    </row>
    <row r="354" spans="1:6" ht="15">
      <c r="A354" s="67" t="s">
        <v>350</v>
      </c>
      <c r="B354" s="68" t="s">
        <v>578</v>
      </c>
      <c r="C354" s="69">
        <v>21</v>
      </c>
      <c r="D354" s="81">
        <f t="shared" si="9"/>
        <v>26</v>
      </c>
      <c r="E354" s="70">
        <v>546</v>
      </c>
      <c r="F354" s="3" t="s">
        <v>582</v>
      </c>
    </row>
    <row r="355" spans="1:6" ht="15">
      <c r="A355" s="67" t="s">
        <v>351</v>
      </c>
      <c r="B355" s="68" t="s">
        <v>283</v>
      </c>
      <c r="C355" s="69">
        <v>35</v>
      </c>
      <c r="D355" s="81">
        <f t="shared" si="9"/>
        <v>19.414285714285715</v>
      </c>
      <c r="E355" s="70">
        <v>679.5</v>
      </c>
      <c r="F355" s="3" t="s">
        <v>582</v>
      </c>
    </row>
    <row r="356" spans="1:6" ht="16.5" customHeight="1">
      <c r="A356" s="67" t="s">
        <v>352</v>
      </c>
      <c r="B356" s="68" t="s">
        <v>283</v>
      </c>
      <c r="C356" s="69">
        <v>96</v>
      </c>
      <c r="D356" s="81">
        <f t="shared" si="9"/>
        <v>24.4375</v>
      </c>
      <c r="E356" s="70">
        <v>2346</v>
      </c>
      <c r="F356" s="3" t="s">
        <v>582</v>
      </c>
    </row>
    <row r="357" spans="1:6" ht="15">
      <c r="A357" s="67" t="s">
        <v>353</v>
      </c>
      <c r="B357" s="68" t="s">
        <v>287</v>
      </c>
      <c r="C357" s="69">
        <v>2</v>
      </c>
      <c r="D357" s="81">
        <f t="shared" si="9"/>
        <v>2107.5</v>
      </c>
      <c r="E357" s="70">
        <v>4215</v>
      </c>
      <c r="F357" s="3" t="s">
        <v>582</v>
      </c>
    </row>
    <row r="358" spans="1:6" ht="15">
      <c r="A358" s="67" t="s">
        <v>356</v>
      </c>
      <c r="B358" s="68" t="s">
        <v>287</v>
      </c>
      <c r="C358" s="69">
        <v>1</v>
      </c>
      <c r="D358" s="81">
        <f t="shared" si="9"/>
        <v>37.05</v>
      </c>
      <c r="E358" s="70">
        <v>37.05</v>
      </c>
      <c r="F358" s="3" t="s">
        <v>582</v>
      </c>
    </row>
    <row r="359" spans="1:6" ht="15">
      <c r="A359" s="67" t="s">
        <v>357</v>
      </c>
      <c r="B359" s="68" t="s">
        <v>287</v>
      </c>
      <c r="C359" s="69">
        <v>45</v>
      </c>
      <c r="D359" s="81">
        <f t="shared" si="9"/>
        <v>7.933333333333334</v>
      </c>
      <c r="E359" s="70">
        <v>357</v>
      </c>
      <c r="F359" s="3" t="s">
        <v>582</v>
      </c>
    </row>
    <row r="360" spans="1:6" ht="15">
      <c r="A360" s="67" t="s">
        <v>358</v>
      </c>
      <c r="B360" s="68" t="s">
        <v>287</v>
      </c>
      <c r="C360" s="69">
        <v>115</v>
      </c>
      <c r="D360" s="81">
        <f t="shared" si="9"/>
        <v>14.71417391304348</v>
      </c>
      <c r="E360" s="70">
        <v>1692.13</v>
      </c>
      <c r="F360" s="3" t="s">
        <v>582</v>
      </c>
    </row>
    <row r="361" spans="1:6" ht="15">
      <c r="A361" s="67" t="s">
        <v>359</v>
      </c>
      <c r="B361" s="68" t="s">
        <v>287</v>
      </c>
      <c r="C361" s="69">
        <v>3</v>
      </c>
      <c r="D361" s="81">
        <f t="shared" si="9"/>
        <v>121.60000000000001</v>
      </c>
      <c r="E361" s="70">
        <v>364.8</v>
      </c>
      <c r="F361" s="3" t="s">
        <v>582</v>
      </c>
    </row>
    <row r="362" spans="1:6" ht="15">
      <c r="A362" s="67" t="s">
        <v>360</v>
      </c>
      <c r="B362" s="68" t="s">
        <v>287</v>
      </c>
      <c r="C362" s="69">
        <v>1</v>
      </c>
      <c r="D362" s="81">
        <f t="shared" si="9"/>
        <v>104.5</v>
      </c>
      <c r="E362" s="70">
        <v>104.5</v>
      </c>
      <c r="F362" s="3" t="s">
        <v>582</v>
      </c>
    </row>
    <row r="363" spans="1:6" ht="15">
      <c r="A363" s="67" t="s">
        <v>540</v>
      </c>
      <c r="B363" s="68" t="s">
        <v>308</v>
      </c>
      <c r="C363" s="69">
        <v>2</v>
      </c>
      <c r="D363" s="81">
        <f t="shared" si="9"/>
        <v>139.65</v>
      </c>
      <c r="E363" s="70">
        <v>279.3</v>
      </c>
      <c r="F363" s="3" t="s">
        <v>582</v>
      </c>
    </row>
    <row r="364" spans="1:6" ht="15">
      <c r="A364" s="67" t="s">
        <v>541</v>
      </c>
      <c r="B364" s="68" t="s">
        <v>287</v>
      </c>
      <c r="C364" s="69">
        <v>1</v>
      </c>
      <c r="D364" s="81">
        <f t="shared" si="9"/>
        <v>25.18</v>
      </c>
      <c r="E364" s="70">
        <v>25.18</v>
      </c>
      <c r="F364" s="3" t="s">
        <v>582</v>
      </c>
    </row>
    <row r="365" spans="1:6" ht="15">
      <c r="A365" s="67" t="s">
        <v>361</v>
      </c>
      <c r="B365" s="68" t="s">
        <v>287</v>
      </c>
      <c r="C365" s="69">
        <v>15</v>
      </c>
      <c r="D365" s="81">
        <f t="shared" si="9"/>
        <v>9.9</v>
      </c>
      <c r="E365" s="70">
        <v>148.5</v>
      </c>
      <c r="F365" s="3" t="s">
        <v>582</v>
      </c>
    </row>
    <row r="366" spans="1:6" ht="15">
      <c r="A366" s="67" t="s">
        <v>361</v>
      </c>
      <c r="B366" s="68" t="s">
        <v>283</v>
      </c>
      <c r="C366" s="69">
        <v>3</v>
      </c>
      <c r="D366" s="81">
        <f aca="true" t="shared" si="10" ref="D366:D429">E366/C366</f>
        <v>8.576666666666666</v>
      </c>
      <c r="E366" s="70">
        <v>25.73</v>
      </c>
      <c r="F366" s="3" t="s">
        <v>582</v>
      </c>
    </row>
    <row r="367" spans="1:6" ht="15">
      <c r="A367" s="67" t="s">
        <v>362</v>
      </c>
      <c r="B367" s="68" t="s">
        <v>287</v>
      </c>
      <c r="C367" s="69">
        <v>6</v>
      </c>
      <c r="D367" s="81">
        <f t="shared" si="10"/>
        <v>50</v>
      </c>
      <c r="E367" s="70">
        <v>300</v>
      </c>
      <c r="F367" s="3" t="s">
        <v>582</v>
      </c>
    </row>
    <row r="368" spans="1:6" ht="15">
      <c r="A368" s="67" t="s">
        <v>363</v>
      </c>
      <c r="B368" s="68" t="s">
        <v>287</v>
      </c>
      <c r="C368" s="69">
        <v>1</v>
      </c>
      <c r="D368" s="81">
        <f t="shared" si="10"/>
        <v>220</v>
      </c>
      <c r="E368" s="70">
        <v>220</v>
      </c>
      <c r="F368" s="3" t="s">
        <v>582</v>
      </c>
    </row>
    <row r="369" spans="1:6" ht="15.75" customHeight="1">
      <c r="A369" s="67" t="s">
        <v>364</v>
      </c>
      <c r="B369" s="68" t="s">
        <v>579</v>
      </c>
      <c r="C369" s="69">
        <v>2</v>
      </c>
      <c r="D369" s="81">
        <f t="shared" si="10"/>
        <v>77</v>
      </c>
      <c r="E369" s="70">
        <v>154</v>
      </c>
      <c r="F369" s="3" t="s">
        <v>582</v>
      </c>
    </row>
    <row r="370" spans="1:6" ht="15">
      <c r="A370" s="67" t="s">
        <v>365</v>
      </c>
      <c r="B370" s="68" t="s">
        <v>287</v>
      </c>
      <c r="C370" s="69">
        <v>11</v>
      </c>
      <c r="D370" s="81">
        <f t="shared" si="10"/>
        <v>56.36363636363637</v>
      </c>
      <c r="E370" s="70">
        <v>620</v>
      </c>
      <c r="F370" s="3" t="s">
        <v>582</v>
      </c>
    </row>
    <row r="371" spans="1:6" ht="15">
      <c r="A371" s="67" t="s">
        <v>366</v>
      </c>
      <c r="B371" s="68" t="s">
        <v>287</v>
      </c>
      <c r="C371" s="69">
        <v>3</v>
      </c>
      <c r="D371" s="81">
        <f t="shared" si="10"/>
        <v>12.35</v>
      </c>
      <c r="E371" s="70">
        <v>37.05</v>
      </c>
      <c r="F371" s="3" t="s">
        <v>582</v>
      </c>
    </row>
    <row r="372" spans="1:6" ht="15">
      <c r="A372" s="67" t="s">
        <v>367</v>
      </c>
      <c r="B372" s="68" t="s">
        <v>287</v>
      </c>
      <c r="C372" s="69">
        <v>15</v>
      </c>
      <c r="D372" s="81">
        <f t="shared" si="10"/>
        <v>23.666666666666668</v>
      </c>
      <c r="E372" s="70">
        <v>355</v>
      </c>
      <c r="F372" s="3" t="s">
        <v>582</v>
      </c>
    </row>
    <row r="373" spans="1:6" ht="15">
      <c r="A373" s="67" t="s">
        <v>368</v>
      </c>
      <c r="B373" s="68" t="s">
        <v>287</v>
      </c>
      <c r="C373" s="69">
        <v>3</v>
      </c>
      <c r="D373" s="81">
        <f t="shared" si="10"/>
        <v>94.52666666666666</v>
      </c>
      <c r="E373" s="70">
        <v>283.58</v>
      </c>
      <c r="F373" s="3" t="s">
        <v>582</v>
      </c>
    </row>
    <row r="374" spans="1:6" ht="15">
      <c r="A374" s="67" t="s">
        <v>542</v>
      </c>
      <c r="B374" s="68" t="s">
        <v>287</v>
      </c>
      <c r="C374" s="69">
        <v>8</v>
      </c>
      <c r="D374" s="81">
        <f t="shared" si="10"/>
        <v>41.325</v>
      </c>
      <c r="E374" s="70">
        <v>330.6</v>
      </c>
      <c r="F374" s="3" t="s">
        <v>582</v>
      </c>
    </row>
    <row r="375" spans="1:6" ht="15">
      <c r="A375" s="67" t="s">
        <v>543</v>
      </c>
      <c r="B375" s="68" t="s">
        <v>287</v>
      </c>
      <c r="C375" s="69">
        <v>1</v>
      </c>
      <c r="D375" s="81">
        <f t="shared" si="10"/>
        <v>90.25</v>
      </c>
      <c r="E375" s="70">
        <v>90.25</v>
      </c>
      <c r="F375" s="3" t="s">
        <v>582</v>
      </c>
    </row>
    <row r="376" spans="1:6" ht="15">
      <c r="A376" s="67" t="s">
        <v>369</v>
      </c>
      <c r="B376" s="68" t="s">
        <v>287</v>
      </c>
      <c r="C376" s="69">
        <v>50</v>
      </c>
      <c r="D376" s="81">
        <f t="shared" si="10"/>
        <v>42.013000000000005</v>
      </c>
      <c r="E376" s="70">
        <v>2100.65</v>
      </c>
      <c r="F376" s="3" t="s">
        <v>582</v>
      </c>
    </row>
    <row r="377" spans="1:6" ht="15">
      <c r="A377" s="67" t="s">
        <v>370</v>
      </c>
      <c r="B377" s="68" t="s">
        <v>287</v>
      </c>
      <c r="C377" s="69">
        <v>3</v>
      </c>
      <c r="D377" s="81">
        <f t="shared" si="10"/>
        <v>17.68</v>
      </c>
      <c r="E377" s="70">
        <v>53.04</v>
      </c>
      <c r="F377" s="3" t="s">
        <v>582</v>
      </c>
    </row>
    <row r="378" spans="1:6" ht="15">
      <c r="A378" s="67" t="s">
        <v>544</v>
      </c>
      <c r="B378" s="68" t="s">
        <v>287</v>
      </c>
      <c r="C378" s="69">
        <v>13</v>
      </c>
      <c r="D378" s="81">
        <f t="shared" si="10"/>
        <v>25.942307692307693</v>
      </c>
      <c r="E378" s="70">
        <v>337.25</v>
      </c>
      <c r="F378" s="3" t="s">
        <v>582</v>
      </c>
    </row>
    <row r="379" spans="1:6" ht="15">
      <c r="A379" s="67" t="s">
        <v>545</v>
      </c>
      <c r="B379" s="68" t="s">
        <v>287</v>
      </c>
      <c r="C379" s="69">
        <v>1</v>
      </c>
      <c r="D379" s="81">
        <f t="shared" si="10"/>
        <v>226</v>
      </c>
      <c r="E379" s="70">
        <v>226</v>
      </c>
      <c r="F379" s="3" t="s">
        <v>582</v>
      </c>
    </row>
    <row r="380" spans="1:6" ht="15">
      <c r="A380" s="67" t="s">
        <v>371</v>
      </c>
      <c r="B380" s="68" t="s">
        <v>287</v>
      </c>
      <c r="C380" s="69">
        <v>30</v>
      </c>
      <c r="D380" s="81">
        <f t="shared" si="10"/>
        <v>62</v>
      </c>
      <c r="E380" s="70">
        <v>1860</v>
      </c>
      <c r="F380" s="3" t="s">
        <v>582</v>
      </c>
    </row>
    <row r="381" spans="1:6" ht="15">
      <c r="A381" s="67" t="s">
        <v>372</v>
      </c>
      <c r="B381" s="68" t="s">
        <v>308</v>
      </c>
      <c r="C381" s="69">
        <v>1.5</v>
      </c>
      <c r="D381" s="81">
        <f t="shared" si="10"/>
        <v>134.26666666666668</v>
      </c>
      <c r="E381" s="70">
        <v>201.4</v>
      </c>
      <c r="F381" s="3" t="s">
        <v>582</v>
      </c>
    </row>
    <row r="382" spans="1:6" ht="15">
      <c r="A382" s="67" t="s">
        <v>373</v>
      </c>
      <c r="B382" s="68" t="s">
        <v>287</v>
      </c>
      <c r="C382" s="69">
        <v>85</v>
      </c>
      <c r="D382" s="81">
        <f t="shared" si="10"/>
        <v>5.258823529411765</v>
      </c>
      <c r="E382" s="70">
        <v>447</v>
      </c>
      <c r="F382" s="3" t="s">
        <v>582</v>
      </c>
    </row>
    <row r="383" spans="1:6" ht="15">
      <c r="A383" s="67" t="s">
        <v>374</v>
      </c>
      <c r="B383" s="68" t="s">
        <v>287</v>
      </c>
      <c r="C383" s="69">
        <v>1</v>
      </c>
      <c r="D383" s="81">
        <f t="shared" si="10"/>
        <v>36.1</v>
      </c>
      <c r="E383" s="70">
        <v>36.1</v>
      </c>
      <c r="F383" s="3" t="s">
        <v>582</v>
      </c>
    </row>
    <row r="384" spans="1:6" ht="15">
      <c r="A384" s="67" t="s">
        <v>375</v>
      </c>
      <c r="B384" s="68" t="s">
        <v>287</v>
      </c>
      <c r="C384" s="69">
        <v>34</v>
      </c>
      <c r="D384" s="81">
        <f t="shared" si="10"/>
        <v>13.073529411764707</v>
      </c>
      <c r="E384" s="70">
        <v>444.5</v>
      </c>
      <c r="F384" s="3" t="s">
        <v>582</v>
      </c>
    </row>
    <row r="385" spans="1:6" ht="30">
      <c r="A385" s="67" t="s">
        <v>546</v>
      </c>
      <c r="B385" s="68" t="s">
        <v>580</v>
      </c>
      <c r="C385" s="69">
        <v>57</v>
      </c>
      <c r="D385" s="81">
        <f t="shared" si="10"/>
        <v>297</v>
      </c>
      <c r="E385" s="70">
        <v>16929</v>
      </c>
      <c r="F385" s="2" t="s">
        <v>588</v>
      </c>
    </row>
    <row r="386" spans="1:6" ht="15">
      <c r="A386" s="67" t="s">
        <v>547</v>
      </c>
      <c r="B386" s="68" t="s">
        <v>287</v>
      </c>
      <c r="C386" s="69">
        <v>1</v>
      </c>
      <c r="D386" s="81">
        <f t="shared" si="10"/>
        <v>109.25</v>
      </c>
      <c r="E386" s="70">
        <v>109.25</v>
      </c>
      <c r="F386" s="3" t="s">
        <v>582</v>
      </c>
    </row>
    <row r="387" spans="1:6" ht="15">
      <c r="A387" s="67" t="s">
        <v>548</v>
      </c>
      <c r="B387" s="68" t="s">
        <v>287</v>
      </c>
      <c r="C387" s="69">
        <v>3</v>
      </c>
      <c r="D387" s="81">
        <f t="shared" si="10"/>
        <v>109.25</v>
      </c>
      <c r="E387" s="70">
        <v>327.75</v>
      </c>
      <c r="F387" s="3" t="s">
        <v>582</v>
      </c>
    </row>
    <row r="388" spans="1:6" ht="15">
      <c r="A388" s="67" t="s">
        <v>376</v>
      </c>
      <c r="B388" s="68" t="s">
        <v>287</v>
      </c>
      <c r="C388" s="69">
        <v>8</v>
      </c>
      <c r="D388" s="81">
        <f t="shared" si="10"/>
        <v>36.5</v>
      </c>
      <c r="E388" s="70">
        <v>292</v>
      </c>
      <c r="F388" s="3" t="s">
        <v>582</v>
      </c>
    </row>
    <row r="389" spans="1:6" ht="15">
      <c r="A389" s="67" t="s">
        <v>377</v>
      </c>
      <c r="B389" s="68" t="s">
        <v>287</v>
      </c>
      <c r="C389" s="69">
        <v>13</v>
      </c>
      <c r="D389" s="81">
        <f t="shared" si="10"/>
        <v>13.092307692307692</v>
      </c>
      <c r="E389" s="70">
        <v>170.2</v>
      </c>
      <c r="F389" s="3" t="s">
        <v>582</v>
      </c>
    </row>
    <row r="390" spans="1:6" ht="15">
      <c r="A390" s="67" t="s">
        <v>549</v>
      </c>
      <c r="B390" s="68" t="s">
        <v>287</v>
      </c>
      <c r="C390" s="69">
        <v>6</v>
      </c>
      <c r="D390" s="81">
        <f t="shared" si="10"/>
        <v>78.5</v>
      </c>
      <c r="E390" s="70">
        <v>471</v>
      </c>
      <c r="F390" s="3" t="s">
        <v>582</v>
      </c>
    </row>
    <row r="391" spans="1:6" ht="15">
      <c r="A391" s="67" t="s">
        <v>550</v>
      </c>
      <c r="B391" s="68" t="s">
        <v>287</v>
      </c>
      <c r="C391" s="69">
        <v>20</v>
      </c>
      <c r="D391" s="81">
        <f t="shared" si="10"/>
        <v>4.75</v>
      </c>
      <c r="E391" s="70">
        <v>95</v>
      </c>
      <c r="F391" s="3" t="s">
        <v>582</v>
      </c>
    </row>
    <row r="392" spans="1:6" ht="15">
      <c r="A392" s="67" t="s">
        <v>378</v>
      </c>
      <c r="B392" s="68" t="s">
        <v>287</v>
      </c>
      <c r="C392" s="69">
        <v>1350</v>
      </c>
      <c r="D392" s="81">
        <f t="shared" si="10"/>
        <v>0.9442592592592592</v>
      </c>
      <c r="E392" s="70">
        <v>1274.75</v>
      </c>
      <c r="F392" s="3" t="s">
        <v>582</v>
      </c>
    </row>
    <row r="393" spans="1:6" ht="15">
      <c r="A393" s="67" t="s">
        <v>379</v>
      </c>
      <c r="B393" s="68" t="s">
        <v>287</v>
      </c>
      <c r="C393" s="69">
        <v>1</v>
      </c>
      <c r="D393" s="81">
        <f t="shared" si="10"/>
        <v>435</v>
      </c>
      <c r="E393" s="70">
        <v>435</v>
      </c>
      <c r="F393" s="3" t="s">
        <v>582</v>
      </c>
    </row>
    <row r="394" spans="1:6" ht="15">
      <c r="A394" s="67" t="s">
        <v>380</v>
      </c>
      <c r="B394" s="68" t="s">
        <v>287</v>
      </c>
      <c r="C394" s="69">
        <v>20</v>
      </c>
      <c r="D394" s="81">
        <f t="shared" si="10"/>
        <v>24.77</v>
      </c>
      <c r="E394" s="70">
        <v>495.4</v>
      </c>
      <c r="F394" s="3" t="s">
        <v>582</v>
      </c>
    </row>
    <row r="395" spans="1:6" ht="15">
      <c r="A395" s="67" t="s">
        <v>381</v>
      </c>
      <c r="B395" s="68" t="s">
        <v>287</v>
      </c>
      <c r="C395" s="69">
        <v>124</v>
      </c>
      <c r="D395" s="81">
        <f t="shared" si="10"/>
        <v>30</v>
      </c>
      <c r="E395" s="70">
        <v>3720</v>
      </c>
      <c r="F395" s="3" t="s">
        <v>582</v>
      </c>
    </row>
    <row r="396" spans="1:6" ht="15">
      <c r="A396" s="67" t="s">
        <v>382</v>
      </c>
      <c r="B396" s="68" t="s">
        <v>287</v>
      </c>
      <c r="C396" s="69">
        <v>8</v>
      </c>
      <c r="D396" s="81">
        <f t="shared" si="10"/>
        <v>44.65</v>
      </c>
      <c r="E396" s="70">
        <v>357.2</v>
      </c>
      <c r="F396" s="3" t="s">
        <v>582</v>
      </c>
    </row>
    <row r="397" spans="1:6" ht="15">
      <c r="A397" s="67" t="s">
        <v>383</v>
      </c>
      <c r="B397" s="68" t="s">
        <v>308</v>
      </c>
      <c r="C397" s="69">
        <v>20</v>
      </c>
      <c r="D397" s="81">
        <v>120</v>
      </c>
      <c r="E397" s="70">
        <f>C397*D397</f>
        <v>2400</v>
      </c>
      <c r="F397" s="3" t="s">
        <v>582</v>
      </c>
    </row>
    <row r="398" spans="1:6" ht="15">
      <c r="A398" s="67" t="s">
        <v>384</v>
      </c>
      <c r="B398" s="68" t="s">
        <v>293</v>
      </c>
      <c r="C398" s="69">
        <v>100</v>
      </c>
      <c r="D398" s="81">
        <v>39</v>
      </c>
      <c r="E398" s="70">
        <f>C398*D398</f>
        <v>3900</v>
      </c>
      <c r="F398" s="3" t="s">
        <v>582</v>
      </c>
    </row>
    <row r="399" spans="1:6" ht="15">
      <c r="A399" s="67" t="s">
        <v>385</v>
      </c>
      <c r="B399" s="68" t="s">
        <v>293</v>
      </c>
      <c r="C399" s="69">
        <v>65.7</v>
      </c>
      <c r="D399" s="81">
        <f t="shared" si="10"/>
        <v>56.67990867579908</v>
      </c>
      <c r="E399" s="70">
        <v>3723.87</v>
      </c>
      <c r="F399" s="3" t="s">
        <v>582</v>
      </c>
    </row>
    <row r="400" spans="1:6" ht="30">
      <c r="A400" s="26" t="s">
        <v>551</v>
      </c>
      <c r="B400" s="68"/>
      <c r="C400" s="69">
        <v>1</v>
      </c>
      <c r="D400" s="81">
        <f t="shared" si="10"/>
        <v>332.5</v>
      </c>
      <c r="E400" s="70">
        <v>332.5</v>
      </c>
      <c r="F400" s="3" t="s">
        <v>582</v>
      </c>
    </row>
    <row r="401" spans="1:6" ht="16.5" customHeight="1">
      <c r="A401" s="67" t="s">
        <v>552</v>
      </c>
      <c r="B401" s="68" t="s">
        <v>581</v>
      </c>
      <c r="C401" s="69">
        <v>12</v>
      </c>
      <c r="D401" s="81">
        <f t="shared" si="10"/>
        <v>15</v>
      </c>
      <c r="E401" s="70">
        <v>180</v>
      </c>
      <c r="F401" s="3" t="s">
        <v>582</v>
      </c>
    </row>
    <row r="402" spans="1:6" ht="15">
      <c r="A402" s="67" t="s">
        <v>386</v>
      </c>
      <c r="B402" s="68" t="s">
        <v>287</v>
      </c>
      <c r="C402" s="69">
        <v>31</v>
      </c>
      <c r="D402" s="81">
        <f t="shared" si="10"/>
        <v>20.129032258064516</v>
      </c>
      <c r="E402" s="70">
        <v>624</v>
      </c>
      <c r="F402" s="3" t="s">
        <v>582</v>
      </c>
    </row>
    <row r="403" spans="1:6" ht="15">
      <c r="A403" s="67" t="s">
        <v>387</v>
      </c>
      <c r="B403" s="68" t="s">
        <v>287</v>
      </c>
      <c r="C403" s="69">
        <v>12</v>
      </c>
      <c r="D403" s="81">
        <f t="shared" si="10"/>
        <v>37.571666666666665</v>
      </c>
      <c r="E403" s="70">
        <v>450.86</v>
      </c>
      <c r="F403" s="3" t="s">
        <v>582</v>
      </c>
    </row>
    <row r="404" spans="1:6" ht="15">
      <c r="A404" s="67" t="s">
        <v>388</v>
      </c>
      <c r="B404" s="68" t="s">
        <v>287</v>
      </c>
      <c r="C404" s="69">
        <v>7</v>
      </c>
      <c r="D404" s="81">
        <f t="shared" si="10"/>
        <v>12.228571428571428</v>
      </c>
      <c r="E404" s="70">
        <v>85.6</v>
      </c>
      <c r="F404" s="3" t="s">
        <v>582</v>
      </c>
    </row>
    <row r="405" spans="1:6" ht="15">
      <c r="A405" s="67" t="s">
        <v>389</v>
      </c>
      <c r="B405" s="68" t="s">
        <v>287</v>
      </c>
      <c r="C405" s="69">
        <v>28</v>
      </c>
      <c r="D405" s="81">
        <f t="shared" si="10"/>
        <v>34.84285714285714</v>
      </c>
      <c r="E405" s="70">
        <v>975.6</v>
      </c>
      <c r="F405" s="3" t="s">
        <v>582</v>
      </c>
    </row>
    <row r="406" spans="1:6" ht="15">
      <c r="A406" s="67" t="s">
        <v>390</v>
      </c>
      <c r="B406" s="68" t="s">
        <v>287</v>
      </c>
      <c r="C406" s="69">
        <v>1</v>
      </c>
      <c r="D406" s="81">
        <f t="shared" si="10"/>
        <v>150.1</v>
      </c>
      <c r="E406" s="70">
        <v>150.1</v>
      </c>
      <c r="F406" s="3" t="s">
        <v>582</v>
      </c>
    </row>
    <row r="407" spans="1:6" ht="15">
      <c r="A407" s="67" t="s">
        <v>391</v>
      </c>
      <c r="B407" s="68" t="s">
        <v>287</v>
      </c>
      <c r="C407" s="69">
        <v>1</v>
      </c>
      <c r="D407" s="81">
        <f t="shared" si="10"/>
        <v>990</v>
      </c>
      <c r="E407" s="70">
        <v>990</v>
      </c>
      <c r="F407" s="3" t="s">
        <v>582</v>
      </c>
    </row>
    <row r="408" spans="1:6" ht="15">
      <c r="A408" s="67" t="s">
        <v>392</v>
      </c>
      <c r="B408" s="68" t="s">
        <v>287</v>
      </c>
      <c r="C408" s="69">
        <v>5</v>
      </c>
      <c r="D408" s="81">
        <f t="shared" si="10"/>
        <v>226</v>
      </c>
      <c r="E408" s="70">
        <v>1130</v>
      </c>
      <c r="F408" s="3" t="s">
        <v>582</v>
      </c>
    </row>
    <row r="409" spans="1:6" ht="15">
      <c r="A409" s="67" t="s">
        <v>393</v>
      </c>
      <c r="B409" s="68" t="s">
        <v>287</v>
      </c>
      <c r="C409" s="69">
        <v>49</v>
      </c>
      <c r="D409" s="81">
        <f t="shared" si="10"/>
        <v>42.098571428571425</v>
      </c>
      <c r="E409" s="70">
        <v>2062.83</v>
      </c>
      <c r="F409" s="3" t="s">
        <v>582</v>
      </c>
    </row>
    <row r="410" spans="1:6" ht="15">
      <c r="A410" s="67" t="s">
        <v>394</v>
      </c>
      <c r="B410" s="68" t="s">
        <v>287</v>
      </c>
      <c r="C410" s="69">
        <v>2</v>
      </c>
      <c r="D410" s="81">
        <f t="shared" si="10"/>
        <v>48.45</v>
      </c>
      <c r="E410" s="70">
        <v>96.9</v>
      </c>
      <c r="F410" s="3" t="s">
        <v>582</v>
      </c>
    </row>
    <row r="411" spans="1:6" ht="15">
      <c r="A411" s="67" t="s">
        <v>395</v>
      </c>
      <c r="B411" s="68" t="s">
        <v>287</v>
      </c>
      <c r="C411" s="69">
        <v>17</v>
      </c>
      <c r="D411" s="81">
        <f t="shared" si="10"/>
        <v>2.5</v>
      </c>
      <c r="E411" s="70">
        <v>42.5</v>
      </c>
      <c r="F411" s="3" t="s">
        <v>582</v>
      </c>
    </row>
    <row r="412" spans="1:6" ht="15">
      <c r="A412" s="67" t="s">
        <v>396</v>
      </c>
      <c r="B412" s="68" t="s">
        <v>287</v>
      </c>
      <c r="C412" s="69">
        <v>15</v>
      </c>
      <c r="D412" s="81">
        <f t="shared" si="10"/>
        <v>2.5</v>
      </c>
      <c r="E412" s="70">
        <v>37.5</v>
      </c>
      <c r="F412" s="3" t="s">
        <v>582</v>
      </c>
    </row>
    <row r="413" spans="1:6" ht="15">
      <c r="A413" s="67" t="s">
        <v>397</v>
      </c>
      <c r="B413" s="68" t="s">
        <v>287</v>
      </c>
      <c r="C413" s="69">
        <v>44</v>
      </c>
      <c r="D413" s="81">
        <f t="shared" si="10"/>
        <v>11.227272727272727</v>
      </c>
      <c r="E413" s="70">
        <v>494</v>
      </c>
      <c r="F413" s="3" t="s">
        <v>582</v>
      </c>
    </row>
    <row r="414" spans="1:6" ht="15">
      <c r="A414" s="67" t="s">
        <v>398</v>
      </c>
      <c r="B414" s="68" t="s">
        <v>287</v>
      </c>
      <c r="C414" s="69">
        <v>4</v>
      </c>
      <c r="D414" s="81">
        <f t="shared" si="10"/>
        <v>19</v>
      </c>
      <c r="E414" s="70">
        <v>76</v>
      </c>
      <c r="F414" s="3" t="s">
        <v>582</v>
      </c>
    </row>
    <row r="415" spans="1:6" ht="15">
      <c r="A415" s="67" t="s">
        <v>553</v>
      </c>
      <c r="B415" s="68" t="s">
        <v>287</v>
      </c>
      <c r="C415" s="69">
        <v>36</v>
      </c>
      <c r="D415" s="81">
        <f t="shared" si="10"/>
        <v>6.5</v>
      </c>
      <c r="E415" s="70">
        <v>234</v>
      </c>
      <c r="F415" s="3" t="s">
        <v>582</v>
      </c>
    </row>
    <row r="416" spans="1:6" ht="15">
      <c r="A416" s="67" t="s">
        <v>399</v>
      </c>
      <c r="B416" s="68" t="s">
        <v>287</v>
      </c>
      <c r="C416" s="69">
        <v>10</v>
      </c>
      <c r="D416" s="81">
        <f t="shared" si="10"/>
        <v>64</v>
      </c>
      <c r="E416" s="70">
        <v>640</v>
      </c>
      <c r="F416" s="3" t="s">
        <v>582</v>
      </c>
    </row>
    <row r="417" spans="1:6" ht="15">
      <c r="A417" s="67" t="s">
        <v>400</v>
      </c>
      <c r="B417" s="68" t="s">
        <v>287</v>
      </c>
      <c r="C417" s="69">
        <v>10</v>
      </c>
      <c r="D417" s="81">
        <f t="shared" si="10"/>
        <v>4.5</v>
      </c>
      <c r="E417" s="70">
        <v>45</v>
      </c>
      <c r="F417" s="3" t="s">
        <v>582</v>
      </c>
    </row>
    <row r="418" spans="1:6" ht="15">
      <c r="A418" s="67" t="s">
        <v>401</v>
      </c>
      <c r="B418" s="68" t="s">
        <v>287</v>
      </c>
      <c r="C418" s="69">
        <v>43</v>
      </c>
      <c r="D418" s="81">
        <f t="shared" si="10"/>
        <v>15.5</v>
      </c>
      <c r="E418" s="70">
        <v>666.5</v>
      </c>
      <c r="F418" s="3" t="s">
        <v>582</v>
      </c>
    </row>
    <row r="419" spans="1:6" ht="15">
      <c r="A419" s="67" t="s">
        <v>402</v>
      </c>
      <c r="B419" s="68" t="s">
        <v>287</v>
      </c>
      <c r="C419" s="69">
        <v>30</v>
      </c>
      <c r="D419" s="81">
        <f t="shared" si="10"/>
        <v>14.333333333333334</v>
      </c>
      <c r="E419" s="70">
        <v>430</v>
      </c>
      <c r="F419" s="3" t="s">
        <v>582</v>
      </c>
    </row>
    <row r="420" spans="1:6" ht="15">
      <c r="A420" s="67" t="s">
        <v>403</v>
      </c>
      <c r="B420" s="68" t="s">
        <v>287</v>
      </c>
      <c r="C420" s="69">
        <v>70</v>
      </c>
      <c r="D420" s="81">
        <f t="shared" si="10"/>
        <v>31.09285714285714</v>
      </c>
      <c r="E420" s="70">
        <v>2176.5</v>
      </c>
      <c r="F420" s="3" t="s">
        <v>582</v>
      </c>
    </row>
    <row r="421" spans="1:6" ht="15">
      <c r="A421" s="67" t="s">
        <v>404</v>
      </c>
      <c r="B421" s="68" t="s">
        <v>287</v>
      </c>
      <c r="C421" s="69">
        <v>10</v>
      </c>
      <c r="D421" s="81">
        <f t="shared" si="10"/>
        <v>75</v>
      </c>
      <c r="E421" s="70">
        <v>750</v>
      </c>
      <c r="F421" s="3" t="s">
        <v>582</v>
      </c>
    </row>
    <row r="422" spans="1:6" ht="15">
      <c r="A422" s="67" t="s">
        <v>405</v>
      </c>
      <c r="B422" s="68" t="s">
        <v>287</v>
      </c>
      <c r="C422" s="69">
        <v>1</v>
      </c>
      <c r="D422" s="81">
        <f t="shared" si="10"/>
        <v>213.75</v>
      </c>
      <c r="E422" s="70">
        <v>213.75</v>
      </c>
      <c r="F422" s="3" t="s">
        <v>582</v>
      </c>
    </row>
    <row r="423" spans="1:6" ht="15">
      <c r="A423" s="67" t="s">
        <v>406</v>
      </c>
      <c r="B423" s="68" t="s">
        <v>287</v>
      </c>
      <c r="C423" s="69">
        <v>2</v>
      </c>
      <c r="D423" s="81">
        <f t="shared" si="10"/>
        <v>29.45</v>
      </c>
      <c r="E423" s="70">
        <v>58.9</v>
      </c>
      <c r="F423" s="3" t="s">
        <v>582</v>
      </c>
    </row>
    <row r="424" spans="1:6" ht="15">
      <c r="A424" s="67" t="s">
        <v>554</v>
      </c>
      <c r="B424" s="68" t="s">
        <v>287</v>
      </c>
      <c r="C424" s="69">
        <v>80</v>
      </c>
      <c r="D424" s="81">
        <f t="shared" si="10"/>
        <v>12.509</v>
      </c>
      <c r="E424" s="70">
        <v>1000.72</v>
      </c>
      <c r="F424" s="3" t="s">
        <v>582</v>
      </c>
    </row>
    <row r="425" spans="1:6" ht="15">
      <c r="A425" s="67" t="s">
        <v>407</v>
      </c>
      <c r="B425" s="68" t="s">
        <v>287</v>
      </c>
      <c r="C425" s="69">
        <v>228</v>
      </c>
      <c r="D425" s="81">
        <f t="shared" si="10"/>
        <v>21.0530701754386</v>
      </c>
      <c r="E425" s="70">
        <v>4800.1</v>
      </c>
      <c r="F425" s="3" t="s">
        <v>582</v>
      </c>
    </row>
    <row r="426" spans="1:6" ht="15">
      <c r="A426" s="67" t="s">
        <v>408</v>
      </c>
      <c r="B426" s="68" t="s">
        <v>287</v>
      </c>
      <c r="C426" s="69">
        <v>112</v>
      </c>
      <c r="D426" s="81">
        <f t="shared" si="10"/>
        <v>19.330357142857142</v>
      </c>
      <c r="E426" s="70">
        <v>2165</v>
      </c>
      <c r="F426" s="3" t="s">
        <v>582</v>
      </c>
    </row>
    <row r="427" spans="1:6" ht="15">
      <c r="A427" s="67" t="s">
        <v>409</v>
      </c>
      <c r="B427" s="68" t="s">
        <v>287</v>
      </c>
      <c r="C427" s="69">
        <v>5</v>
      </c>
      <c r="D427" s="81">
        <f t="shared" si="10"/>
        <v>411.2</v>
      </c>
      <c r="E427" s="70">
        <v>2056</v>
      </c>
      <c r="F427" s="3" t="s">
        <v>582</v>
      </c>
    </row>
    <row r="428" spans="1:6" ht="15">
      <c r="A428" s="67" t="s">
        <v>555</v>
      </c>
      <c r="B428" s="68" t="s">
        <v>287</v>
      </c>
      <c r="C428" s="69">
        <v>1</v>
      </c>
      <c r="D428" s="81">
        <f t="shared" si="10"/>
        <v>88.35</v>
      </c>
      <c r="E428" s="70">
        <v>88.35</v>
      </c>
      <c r="F428" s="3" t="s">
        <v>582</v>
      </c>
    </row>
    <row r="429" spans="1:6" ht="15">
      <c r="A429" s="67" t="s">
        <v>556</v>
      </c>
      <c r="B429" s="68" t="s">
        <v>287</v>
      </c>
      <c r="C429" s="69">
        <v>3</v>
      </c>
      <c r="D429" s="81">
        <f t="shared" si="10"/>
        <v>89.3</v>
      </c>
      <c r="E429" s="70">
        <v>267.9</v>
      </c>
      <c r="F429" s="3" t="s">
        <v>582</v>
      </c>
    </row>
    <row r="430" spans="1:6" ht="15">
      <c r="A430" s="67" t="s">
        <v>410</v>
      </c>
      <c r="B430" s="68" t="s">
        <v>577</v>
      </c>
      <c r="C430" s="69">
        <v>27</v>
      </c>
      <c r="D430" s="81">
        <f aca="true" t="shared" si="11" ref="D430:D493">E430/C430</f>
        <v>26.55185185185185</v>
      </c>
      <c r="E430" s="70">
        <v>716.9</v>
      </c>
      <c r="F430" s="3" t="s">
        <v>582</v>
      </c>
    </row>
    <row r="431" spans="1:6" ht="15">
      <c r="A431" s="67" t="s">
        <v>557</v>
      </c>
      <c r="B431" s="68" t="s">
        <v>283</v>
      </c>
      <c r="C431" s="69">
        <v>100</v>
      </c>
      <c r="D431" s="81">
        <f t="shared" si="11"/>
        <v>17.48</v>
      </c>
      <c r="E431" s="70">
        <v>1748</v>
      </c>
      <c r="F431" s="3" t="s">
        <v>582</v>
      </c>
    </row>
    <row r="432" spans="1:6" ht="15">
      <c r="A432" s="67" t="s">
        <v>411</v>
      </c>
      <c r="B432" s="68" t="s">
        <v>287</v>
      </c>
      <c r="C432" s="69">
        <v>1</v>
      </c>
      <c r="D432" s="81">
        <f t="shared" si="11"/>
        <v>220.4</v>
      </c>
      <c r="E432" s="70">
        <v>220.4</v>
      </c>
      <c r="F432" s="3" t="s">
        <v>582</v>
      </c>
    </row>
    <row r="433" spans="1:6" ht="15">
      <c r="A433" s="67" t="s">
        <v>412</v>
      </c>
      <c r="B433" s="68" t="s">
        <v>292</v>
      </c>
      <c r="C433" s="69">
        <v>7.8</v>
      </c>
      <c r="D433" s="81">
        <f t="shared" si="11"/>
        <v>41.800000000000004</v>
      </c>
      <c r="E433" s="70">
        <v>326.04</v>
      </c>
      <c r="F433" s="3" t="s">
        <v>582</v>
      </c>
    </row>
    <row r="434" spans="1:6" ht="15">
      <c r="A434" s="67" t="s">
        <v>413</v>
      </c>
      <c r="B434" s="68" t="s">
        <v>287</v>
      </c>
      <c r="C434" s="69">
        <v>1</v>
      </c>
      <c r="D434" s="81">
        <f t="shared" si="11"/>
        <v>137.75</v>
      </c>
      <c r="E434" s="70">
        <v>137.75</v>
      </c>
      <c r="F434" s="3" t="s">
        <v>582</v>
      </c>
    </row>
    <row r="435" spans="1:6" ht="15">
      <c r="A435" s="67" t="s">
        <v>414</v>
      </c>
      <c r="B435" s="68" t="s">
        <v>287</v>
      </c>
      <c r="C435" s="69">
        <v>1</v>
      </c>
      <c r="D435" s="81">
        <f t="shared" si="11"/>
        <v>175</v>
      </c>
      <c r="E435" s="70">
        <v>175</v>
      </c>
      <c r="F435" s="3" t="s">
        <v>582</v>
      </c>
    </row>
    <row r="436" spans="1:6" ht="15">
      <c r="A436" s="67" t="s">
        <v>415</v>
      </c>
      <c r="B436" s="68" t="s">
        <v>287</v>
      </c>
      <c r="C436" s="69">
        <v>5</v>
      </c>
      <c r="D436" s="81">
        <f t="shared" si="11"/>
        <v>161.8</v>
      </c>
      <c r="E436" s="70">
        <v>809</v>
      </c>
      <c r="F436" s="3" t="s">
        <v>582</v>
      </c>
    </row>
    <row r="437" spans="1:6" ht="15" customHeight="1">
      <c r="A437" s="67" t="s">
        <v>416</v>
      </c>
      <c r="B437" s="68" t="s">
        <v>287</v>
      </c>
      <c r="C437" s="69">
        <v>3</v>
      </c>
      <c r="D437" s="81">
        <f t="shared" si="11"/>
        <v>47.18333333333334</v>
      </c>
      <c r="E437" s="70">
        <v>141.55</v>
      </c>
      <c r="F437" s="3" t="s">
        <v>582</v>
      </c>
    </row>
    <row r="438" spans="1:6" ht="15">
      <c r="A438" s="67" t="s">
        <v>417</v>
      </c>
      <c r="B438" s="68" t="s">
        <v>287</v>
      </c>
      <c r="C438" s="69">
        <v>18</v>
      </c>
      <c r="D438" s="81">
        <f t="shared" si="11"/>
        <v>95.63333333333334</v>
      </c>
      <c r="E438" s="70">
        <v>1721.4</v>
      </c>
      <c r="F438" s="3" t="s">
        <v>582</v>
      </c>
    </row>
    <row r="439" spans="1:6" ht="30">
      <c r="A439" s="67" t="s">
        <v>418</v>
      </c>
      <c r="B439" s="68" t="s">
        <v>293</v>
      </c>
      <c r="C439" s="69">
        <v>400</v>
      </c>
      <c r="D439" s="81">
        <v>65</v>
      </c>
      <c r="E439" s="70">
        <f>C439*D439</f>
        <v>26000</v>
      </c>
      <c r="F439" s="2" t="s">
        <v>588</v>
      </c>
    </row>
    <row r="440" spans="1:6" ht="15">
      <c r="A440" s="67" t="s">
        <v>419</v>
      </c>
      <c r="B440" s="68" t="s">
        <v>308</v>
      </c>
      <c r="C440" s="69">
        <v>4</v>
      </c>
      <c r="D440" s="81">
        <f t="shared" si="11"/>
        <v>76.475</v>
      </c>
      <c r="E440" s="70">
        <v>305.9</v>
      </c>
      <c r="F440" s="3" t="s">
        <v>582</v>
      </c>
    </row>
    <row r="441" spans="1:6" ht="15">
      <c r="A441" s="67" t="s">
        <v>420</v>
      </c>
      <c r="B441" s="68" t="s">
        <v>287</v>
      </c>
      <c r="C441" s="69">
        <v>25</v>
      </c>
      <c r="D441" s="81">
        <f t="shared" si="11"/>
        <v>22.538</v>
      </c>
      <c r="E441" s="70">
        <v>563.45</v>
      </c>
      <c r="F441" s="3" t="s">
        <v>582</v>
      </c>
    </row>
    <row r="442" spans="1:6" ht="15">
      <c r="A442" s="67" t="s">
        <v>558</v>
      </c>
      <c r="B442" s="68" t="s">
        <v>287</v>
      </c>
      <c r="C442" s="69">
        <v>20</v>
      </c>
      <c r="D442" s="81">
        <f t="shared" si="11"/>
        <v>1.9</v>
      </c>
      <c r="E442" s="70">
        <v>38</v>
      </c>
      <c r="F442" s="3" t="s">
        <v>582</v>
      </c>
    </row>
    <row r="443" spans="1:6" ht="15">
      <c r="A443" s="67" t="s">
        <v>421</v>
      </c>
      <c r="B443" s="68" t="s">
        <v>308</v>
      </c>
      <c r="C443" s="69">
        <v>3.6</v>
      </c>
      <c r="D443" s="81">
        <f t="shared" si="11"/>
        <v>193.66666666666669</v>
      </c>
      <c r="E443" s="70">
        <v>697.2</v>
      </c>
      <c r="F443" s="3" t="s">
        <v>582</v>
      </c>
    </row>
    <row r="444" spans="1:6" ht="15">
      <c r="A444" s="67" t="s">
        <v>422</v>
      </c>
      <c r="B444" s="68" t="s">
        <v>287</v>
      </c>
      <c r="C444" s="69">
        <v>118</v>
      </c>
      <c r="D444" s="81">
        <f t="shared" si="11"/>
        <v>14.715254237288136</v>
      </c>
      <c r="E444" s="70">
        <v>1736.4</v>
      </c>
      <c r="F444" s="3" t="s">
        <v>582</v>
      </c>
    </row>
    <row r="445" spans="1:6" ht="15">
      <c r="A445" s="67" t="s">
        <v>559</v>
      </c>
      <c r="B445" s="68" t="s">
        <v>308</v>
      </c>
      <c r="C445" s="69">
        <v>1</v>
      </c>
      <c r="D445" s="81">
        <f t="shared" si="11"/>
        <v>74.1</v>
      </c>
      <c r="E445" s="70">
        <v>74.1</v>
      </c>
      <c r="F445" s="3" t="s">
        <v>582</v>
      </c>
    </row>
    <row r="446" spans="1:6" ht="15">
      <c r="A446" s="67" t="s">
        <v>423</v>
      </c>
      <c r="B446" s="68" t="s">
        <v>287</v>
      </c>
      <c r="C446" s="69">
        <v>4</v>
      </c>
      <c r="D446" s="81">
        <f t="shared" si="11"/>
        <v>543.4</v>
      </c>
      <c r="E446" s="70">
        <v>2173.6</v>
      </c>
      <c r="F446" s="3" t="s">
        <v>582</v>
      </c>
    </row>
    <row r="447" spans="1:6" ht="15">
      <c r="A447" s="67" t="s">
        <v>560</v>
      </c>
      <c r="B447" s="68" t="s">
        <v>293</v>
      </c>
      <c r="C447" s="69">
        <v>150</v>
      </c>
      <c r="D447" s="81">
        <f t="shared" si="11"/>
        <v>15.706666666666667</v>
      </c>
      <c r="E447" s="70">
        <v>2356</v>
      </c>
      <c r="F447" s="3" t="s">
        <v>582</v>
      </c>
    </row>
    <row r="448" spans="1:6" ht="15" customHeight="1">
      <c r="A448" s="67" t="s">
        <v>424</v>
      </c>
      <c r="B448" s="68" t="s">
        <v>287</v>
      </c>
      <c r="C448" s="69">
        <v>34</v>
      </c>
      <c r="D448" s="81">
        <f t="shared" si="11"/>
        <v>21.73235294117647</v>
      </c>
      <c r="E448" s="70">
        <v>738.9</v>
      </c>
      <c r="F448" s="3" t="s">
        <v>582</v>
      </c>
    </row>
    <row r="449" spans="1:6" ht="15">
      <c r="A449" s="67" t="s">
        <v>561</v>
      </c>
      <c r="B449" s="68" t="s">
        <v>287</v>
      </c>
      <c r="C449" s="69">
        <v>5</v>
      </c>
      <c r="D449" s="81">
        <f t="shared" si="11"/>
        <v>39.5</v>
      </c>
      <c r="E449" s="70">
        <v>197.5</v>
      </c>
      <c r="F449" s="3" t="s">
        <v>582</v>
      </c>
    </row>
    <row r="450" spans="1:6" ht="15">
      <c r="A450" s="67" t="s">
        <v>562</v>
      </c>
      <c r="B450" s="68" t="s">
        <v>287</v>
      </c>
      <c r="C450" s="69">
        <v>3</v>
      </c>
      <c r="D450" s="81">
        <f t="shared" si="11"/>
        <v>46.98333333333333</v>
      </c>
      <c r="E450" s="70">
        <v>140.95</v>
      </c>
      <c r="F450" s="3" t="s">
        <v>582</v>
      </c>
    </row>
    <row r="451" spans="1:6" ht="15">
      <c r="A451" s="67" t="s">
        <v>425</v>
      </c>
      <c r="B451" s="68" t="s">
        <v>287</v>
      </c>
      <c r="C451" s="69">
        <v>420</v>
      </c>
      <c r="D451" s="81">
        <f t="shared" si="11"/>
        <v>3.8052380952380953</v>
      </c>
      <c r="E451" s="70">
        <v>1598.2</v>
      </c>
      <c r="F451" s="3" t="s">
        <v>582</v>
      </c>
    </row>
    <row r="452" spans="1:6" ht="15">
      <c r="A452" s="67" t="s">
        <v>426</v>
      </c>
      <c r="B452" s="68" t="s">
        <v>577</v>
      </c>
      <c r="C452" s="69">
        <v>15</v>
      </c>
      <c r="D452" s="81">
        <f t="shared" si="11"/>
        <v>20.35</v>
      </c>
      <c r="E452" s="70">
        <v>305.25</v>
      </c>
      <c r="F452" s="3" t="s">
        <v>582</v>
      </c>
    </row>
    <row r="453" spans="1:6" ht="15">
      <c r="A453" s="67" t="s">
        <v>427</v>
      </c>
      <c r="B453" s="68" t="s">
        <v>287</v>
      </c>
      <c r="C453" s="69">
        <v>27</v>
      </c>
      <c r="D453" s="81">
        <f t="shared" si="11"/>
        <v>11.417777777777777</v>
      </c>
      <c r="E453" s="70">
        <v>308.28</v>
      </c>
      <c r="F453" s="3" t="s">
        <v>582</v>
      </c>
    </row>
    <row r="454" spans="1:6" ht="15">
      <c r="A454" s="67" t="s">
        <v>563</v>
      </c>
      <c r="B454" s="68" t="s">
        <v>287</v>
      </c>
      <c r="C454" s="69">
        <v>10</v>
      </c>
      <c r="D454" s="81">
        <f t="shared" si="11"/>
        <v>10.64</v>
      </c>
      <c r="E454" s="70">
        <v>106.4</v>
      </c>
      <c r="F454" s="3" t="s">
        <v>582</v>
      </c>
    </row>
    <row r="455" spans="1:6" ht="15">
      <c r="A455" s="67" t="s">
        <v>564</v>
      </c>
      <c r="B455" s="68" t="s">
        <v>287</v>
      </c>
      <c r="C455" s="69">
        <v>5</v>
      </c>
      <c r="D455" s="81">
        <f t="shared" si="11"/>
        <v>182.716</v>
      </c>
      <c r="E455" s="70">
        <v>913.58</v>
      </c>
      <c r="F455" s="3" t="s">
        <v>582</v>
      </c>
    </row>
    <row r="456" spans="1:6" ht="15">
      <c r="A456" s="67" t="s">
        <v>565</v>
      </c>
      <c r="B456" s="68" t="s">
        <v>287</v>
      </c>
      <c r="C456" s="69">
        <v>5</v>
      </c>
      <c r="D456" s="81">
        <f t="shared" si="11"/>
        <v>123.95</v>
      </c>
      <c r="E456" s="70">
        <v>619.75</v>
      </c>
      <c r="F456" s="3" t="s">
        <v>582</v>
      </c>
    </row>
    <row r="457" spans="1:6" ht="15">
      <c r="A457" s="67" t="s">
        <v>428</v>
      </c>
      <c r="B457" s="68" t="s">
        <v>287</v>
      </c>
      <c r="C457" s="69">
        <v>1</v>
      </c>
      <c r="D457" s="81">
        <f t="shared" si="11"/>
        <v>33.25</v>
      </c>
      <c r="E457" s="70">
        <v>33.25</v>
      </c>
      <c r="F457" s="3" t="s">
        <v>582</v>
      </c>
    </row>
    <row r="458" spans="1:6" ht="15">
      <c r="A458" s="67" t="s">
        <v>429</v>
      </c>
      <c r="B458" s="68" t="s">
        <v>287</v>
      </c>
      <c r="C458" s="69">
        <v>35</v>
      </c>
      <c r="D458" s="81">
        <f t="shared" si="11"/>
        <v>7.285714285714286</v>
      </c>
      <c r="E458" s="70">
        <v>255</v>
      </c>
      <c r="F458" s="3" t="s">
        <v>582</v>
      </c>
    </row>
    <row r="459" spans="1:6" ht="15">
      <c r="A459" s="67" t="s">
        <v>430</v>
      </c>
      <c r="B459" s="68" t="s">
        <v>287</v>
      </c>
      <c r="C459" s="69">
        <v>140</v>
      </c>
      <c r="D459" s="81">
        <f t="shared" si="11"/>
        <v>6.135714285714286</v>
      </c>
      <c r="E459" s="70">
        <v>859</v>
      </c>
      <c r="F459" s="3" t="s">
        <v>582</v>
      </c>
    </row>
    <row r="460" spans="1:6" ht="15">
      <c r="A460" s="67" t="s">
        <v>431</v>
      </c>
      <c r="B460" s="68" t="s">
        <v>287</v>
      </c>
      <c r="C460" s="69">
        <v>61</v>
      </c>
      <c r="D460" s="81">
        <f t="shared" si="11"/>
        <v>26.368852459016395</v>
      </c>
      <c r="E460" s="70">
        <v>1608.5</v>
      </c>
      <c r="F460" s="3" t="s">
        <v>582</v>
      </c>
    </row>
    <row r="461" spans="1:6" ht="15">
      <c r="A461" s="67" t="s">
        <v>432</v>
      </c>
      <c r="B461" s="68" t="s">
        <v>287</v>
      </c>
      <c r="C461" s="69">
        <v>10</v>
      </c>
      <c r="D461" s="81">
        <f t="shared" si="11"/>
        <v>11</v>
      </c>
      <c r="E461" s="70">
        <v>110</v>
      </c>
      <c r="F461" s="3" t="s">
        <v>582</v>
      </c>
    </row>
    <row r="462" spans="1:6" ht="15">
      <c r="A462" s="67" t="s">
        <v>432</v>
      </c>
      <c r="B462" s="68" t="s">
        <v>283</v>
      </c>
      <c r="C462" s="69">
        <v>5</v>
      </c>
      <c r="D462" s="81">
        <f t="shared" si="11"/>
        <v>10.914</v>
      </c>
      <c r="E462" s="70">
        <v>54.57</v>
      </c>
      <c r="F462" s="3" t="s">
        <v>582</v>
      </c>
    </row>
    <row r="463" spans="1:6" ht="15">
      <c r="A463" s="67" t="s">
        <v>433</v>
      </c>
      <c r="B463" s="68" t="s">
        <v>287</v>
      </c>
      <c r="C463" s="69">
        <v>3</v>
      </c>
      <c r="D463" s="81">
        <f t="shared" si="11"/>
        <v>44.6</v>
      </c>
      <c r="E463" s="70">
        <v>133.8</v>
      </c>
      <c r="F463" s="3" t="s">
        <v>582</v>
      </c>
    </row>
    <row r="464" spans="1:6" ht="15">
      <c r="A464" s="67" t="s">
        <v>434</v>
      </c>
      <c r="B464" s="68" t="s">
        <v>287</v>
      </c>
      <c r="C464" s="69">
        <v>7</v>
      </c>
      <c r="D464" s="81">
        <f t="shared" si="11"/>
        <v>617.5</v>
      </c>
      <c r="E464" s="70">
        <v>4322.5</v>
      </c>
      <c r="F464" s="3" t="s">
        <v>582</v>
      </c>
    </row>
    <row r="465" spans="1:6" ht="15">
      <c r="A465" s="67" t="s">
        <v>435</v>
      </c>
      <c r="B465" s="68" t="s">
        <v>308</v>
      </c>
      <c r="C465" s="69">
        <v>51</v>
      </c>
      <c r="D465" s="81">
        <f t="shared" si="11"/>
        <v>64.30745098039215</v>
      </c>
      <c r="E465" s="70">
        <v>3279.68</v>
      </c>
      <c r="F465" s="3" t="s">
        <v>582</v>
      </c>
    </row>
    <row r="466" spans="1:6" ht="15">
      <c r="A466" s="67" t="s">
        <v>436</v>
      </c>
      <c r="B466" s="68" t="s">
        <v>308</v>
      </c>
      <c r="C466" s="69">
        <v>1</v>
      </c>
      <c r="D466" s="81">
        <f t="shared" si="11"/>
        <v>88.27</v>
      </c>
      <c r="E466" s="70">
        <v>88.27</v>
      </c>
      <c r="F466" s="3" t="s">
        <v>582</v>
      </c>
    </row>
    <row r="467" spans="1:6" ht="15">
      <c r="A467" s="67" t="s">
        <v>437</v>
      </c>
      <c r="B467" s="68" t="s">
        <v>308</v>
      </c>
      <c r="C467" s="69">
        <v>4.5</v>
      </c>
      <c r="D467" s="81">
        <f t="shared" si="11"/>
        <v>133</v>
      </c>
      <c r="E467" s="70">
        <v>598.5</v>
      </c>
      <c r="F467" s="3" t="s">
        <v>582</v>
      </c>
    </row>
    <row r="468" spans="1:6" ht="15">
      <c r="A468" s="67" t="s">
        <v>438</v>
      </c>
      <c r="B468" s="68" t="s">
        <v>308</v>
      </c>
      <c r="C468" s="69">
        <v>3</v>
      </c>
      <c r="D468" s="81">
        <f t="shared" si="11"/>
        <v>51.870000000000005</v>
      </c>
      <c r="E468" s="70">
        <v>155.61</v>
      </c>
      <c r="F468" s="3" t="s">
        <v>582</v>
      </c>
    </row>
    <row r="469" spans="1:6" ht="15">
      <c r="A469" s="67" t="s">
        <v>439</v>
      </c>
      <c r="B469" s="68" t="s">
        <v>293</v>
      </c>
      <c r="C469" s="69">
        <v>60</v>
      </c>
      <c r="D469" s="81">
        <v>78</v>
      </c>
      <c r="E469" s="70">
        <f>C469*D469</f>
        <v>4680</v>
      </c>
      <c r="F469" s="3" t="s">
        <v>582</v>
      </c>
    </row>
    <row r="470" spans="1:6" ht="15">
      <c r="A470" s="67" t="s">
        <v>439</v>
      </c>
      <c r="B470" s="68" t="s">
        <v>308</v>
      </c>
      <c r="C470" s="69">
        <v>20</v>
      </c>
      <c r="D470" s="81">
        <v>106</v>
      </c>
      <c r="E470" s="70">
        <f>C470*D470</f>
        <v>2120</v>
      </c>
      <c r="F470" s="3" t="s">
        <v>582</v>
      </c>
    </row>
    <row r="471" spans="1:6" ht="15">
      <c r="A471" s="67" t="s">
        <v>440</v>
      </c>
      <c r="B471" s="68" t="s">
        <v>287</v>
      </c>
      <c r="C471" s="69">
        <v>60</v>
      </c>
      <c r="D471" s="81">
        <f t="shared" si="11"/>
        <v>15</v>
      </c>
      <c r="E471" s="70">
        <v>900</v>
      </c>
      <c r="F471" s="3" t="s">
        <v>582</v>
      </c>
    </row>
    <row r="472" spans="1:6" ht="15">
      <c r="A472" s="67" t="s">
        <v>566</v>
      </c>
      <c r="B472" s="68" t="s">
        <v>287</v>
      </c>
      <c r="C472" s="69">
        <v>20</v>
      </c>
      <c r="D472" s="81">
        <f t="shared" si="11"/>
        <v>18.05</v>
      </c>
      <c r="E472" s="70">
        <v>361</v>
      </c>
      <c r="F472" s="3" t="s">
        <v>582</v>
      </c>
    </row>
    <row r="473" spans="1:6" ht="15">
      <c r="A473" s="67" t="s">
        <v>567</v>
      </c>
      <c r="B473" s="68" t="s">
        <v>283</v>
      </c>
      <c r="C473" s="69">
        <v>2</v>
      </c>
      <c r="D473" s="81">
        <f t="shared" si="11"/>
        <v>45</v>
      </c>
      <c r="E473" s="70">
        <v>90</v>
      </c>
      <c r="F473" s="3" t="s">
        <v>582</v>
      </c>
    </row>
    <row r="474" spans="1:6" ht="15">
      <c r="A474" s="67" t="s">
        <v>441</v>
      </c>
      <c r="B474" s="68" t="s">
        <v>287</v>
      </c>
      <c r="C474" s="69">
        <v>11</v>
      </c>
      <c r="D474" s="81">
        <f t="shared" si="11"/>
        <v>94.10909090909091</v>
      </c>
      <c r="E474" s="70">
        <v>1035.2</v>
      </c>
      <c r="F474" s="3" t="s">
        <v>582</v>
      </c>
    </row>
    <row r="475" spans="1:6" ht="15">
      <c r="A475" s="67" t="s">
        <v>442</v>
      </c>
      <c r="B475" s="68" t="s">
        <v>287</v>
      </c>
      <c r="C475" s="69">
        <v>59</v>
      </c>
      <c r="D475" s="81">
        <f t="shared" si="11"/>
        <v>4.11864406779661</v>
      </c>
      <c r="E475" s="70">
        <v>243</v>
      </c>
      <c r="F475" s="3" t="s">
        <v>582</v>
      </c>
    </row>
    <row r="476" spans="1:6" ht="15">
      <c r="A476" s="67" t="s">
        <v>568</v>
      </c>
      <c r="B476" s="68" t="s">
        <v>287</v>
      </c>
      <c r="C476" s="69">
        <v>5</v>
      </c>
      <c r="D476" s="81">
        <f t="shared" si="11"/>
        <v>10.2</v>
      </c>
      <c r="E476" s="70">
        <v>51</v>
      </c>
      <c r="F476" s="3" t="s">
        <v>582</v>
      </c>
    </row>
    <row r="477" spans="1:6" ht="15">
      <c r="A477" s="67" t="s">
        <v>443</v>
      </c>
      <c r="B477" s="68" t="s">
        <v>287</v>
      </c>
      <c r="C477" s="69">
        <v>120</v>
      </c>
      <c r="D477" s="81">
        <f t="shared" si="11"/>
        <v>1.125</v>
      </c>
      <c r="E477" s="70">
        <v>135</v>
      </c>
      <c r="F477" s="3" t="s">
        <v>582</v>
      </c>
    </row>
    <row r="478" spans="1:6" ht="15">
      <c r="A478" s="67" t="s">
        <v>569</v>
      </c>
      <c r="B478" s="68" t="s">
        <v>287</v>
      </c>
      <c r="C478" s="69">
        <v>6</v>
      </c>
      <c r="D478" s="81">
        <f t="shared" si="11"/>
        <v>175</v>
      </c>
      <c r="E478" s="70">
        <v>1050</v>
      </c>
      <c r="F478" s="3" t="s">
        <v>582</v>
      </c>
    </row>
    <row r="479" spans="1:6" ht="15">
      <c r="A479" s="67" t="s">
        <v>444</v>
      </c>
      <c r="B479" s="68" t="s">
        <v>287</v>
      </c>
      <c r="C479" s="69">
        <v>28</v>
      </c>
      <c r="D479" s="81">
        <f t="shared" si="11"/>
        <v>0.3</v>
      </c>
      <c r="E479" s="70">
        <v>8.4</v>
      </c>
      <c r="F479" s="3" t="s">
        <v>582</v>
      </c>
    </row>
    <row r="480" spans="1:6" ht="15">
      <c r="A480" s="67" t="s">
        <v>445</v>
      </c>
      <c r="B480" s="68" t="s">
        <v>287</v>
      </c>
      <c r="C480" s="69">
        <v>6</v>
      </c>
      <c r="D480" s="81">
        <f t="shared" si="11"/>
        <v>40</v>
      </c>
      <c r="E480" s="70">
        <v>240</v>
      </c>
      <c r="F480" s="3" t="s">
        <v>582</v>
      </c>
    </row>
    <row r="481" spans="1:6" ht="15">
      <c r="A481" s="67" t="s">
        <v>446</v>
      </c>
      <c r="B481" s="68" t="s">
        <v>293</v>
      </c>
      <c r="C481" s="69">
        <v>30</v>
      </c>
      <c r="D481" s="81">
        <f t="shared" si="11"/>
        <v>16.941666666666666</v>
      </c>
      <c r="E481" s="70">
        <v>508.25</v>
      </c>
      <c r="F481" s="3" t="s">
        <v>582</v>
      </c>
    </row>
    <row r="482" spans="1:6" ht="15">
      <c r="A482" s="67" t="s">
        <v>447</v>
      </c>
      <c r="B482" s="68" t="s">
        <v>287</v>
      </c>
      <c r="C482" s="69">
        <v>3</v>
      </c>
      <c r="D482" s="81">
        <f t="shared" si="11"/>
        <v>410.3333333333333</v>
      </c>
      <c r="E482" s="70">
        <v>1231</v>
      </c>
      <c r="F482" s="3" t="s">
        <v>582</v>
      </c>
    </row>
    <row r="483" spans="1:6" ht="15">
      <c r="A483" s="67" t="s">
        <v>570</v>
      </c>
      <c r="B483" s="68" t="s">
        <v>283</v>
      </c>
      <c r="C483" s="69">
        <v>2</v>
      </c>
      <c r="D483" s="81">
        <f t="shared" si="11"/>
        <v>10</v>
      </c>
      <c r="E483" s="70">
        <v>20</v>
      </c>
      <c r="F483" s="3" t="s">
        <v>582</v>
      </c>
    </row>
    <row r="484" spans="1:6" ht="15">
      <c r="A484" s="67" t="s">
        <v>448</v>
      </c>
      <c r="B484" s="68" t="s">
        <v>287</v>
      </c>
      <c r="C484" s="69">
        <v>6</v>
      </c>
      <c r="D484" s="81">
        <f t="shared" si="11"/>
        <v>110</v>
      </c>
      <c r="E484" s="70">
        <v>660</v>
      </c>
      <c r="F484" s="3" t="s">
        <v>582</v>
      </c>
    </row>
    <row r="485" spans="1:6" ht="15">
      <c r="A485" s="67" t="s">
        <v>449</v>
      </c>
      <c r="B485" s="68" t="s">
        <v>287</v>
      </c>
      <c r="C485" s="69">
        <v>50</v>
      </c>
      <c r="D485" s="81">
        <f t="shared" si="11"/>
        <v>40.2</v>
      </c>
      <c r="E485" s="70">
        <v>2010</v>
      </c>
      <c r="F485" s="3" t="s">
        <v>582</v>
      </c>
    </row>
    <row r="486" spans="1:6" ht="15">
      <c r="A486" s="67" t="s">
        <v>450</v>
      </c>
      <c r="B486" s="68" t="s">
        <v>287</v>
      </c>
      <c r="C486" s="69">
        <v>1</v>
      </c>
      <c r="D486" s="81">
        <f t="shared" si="11"/>
        <v>33.25</v>
      </c>
      <c r="E486" s="70">
        <v>33.25</v>
      </c>
      <c r="F486" s="3" t="s">
        <v>582</v>
      </c>
    </row>
    <row r="487" spans="1:6" ht="15">
      <c r="A487" s="67" t="s">
        <v>451</v>
      </c>
      <c r="B487" s="68" t="s">
        <v>287</v>
      </c>
      <c r="C487" s="69">
        <v>610</v>
      </c>
      <c r="D487" s="81">
        <f t="shared" si="11"/>
        <v>4.185245901639345</v>
      </c>
      <c r="E487" s="70">
        <v>2553</v>
      </c>
      <c r="F487" s="3" t="s">
        <v>582</v>
      </c>
    </row>
    <row r="488" spans="1:6" ht="15">
      <c r="A488" s="67" t="s">
        <v>452</v>
      </c>
      <c r="B488" s="68" t="s">
        <v>287</v>
      </c>
      <c r="C488" s="69">
        <v>640</v>
      </c>
      <c r="D488" s="81">
        <f t="shared" si="11"/>
        <v>3.9884218750000002</v>
      </c>
      <c r="E488" s="70">
        <v>2552.59</v>
      </c>
      <c r="F488" s="3" t="s">
        <v>582</v>
      </c>
    </row>
    <row r="489" spans="1:6" ht="15">
      <c r="A489" s="67" t="s">
        <v>453</v>
      </c>
      <c r="B489" s="68" t="s">
        <v>287</v>
      </c>
      <c r="C489" s="69">
        <v>3</v>
      </c>
      <c r="D489" s="81">
        <f t="shared" si="11"/>
        <v>50</v>
      </c>
      <c r="E489" s="70">
        <v>150</v>
      </c>
      <c r="F489" s="3" t="s">
        <v>582</v>
      </c>
    </row>
    <row r="490" spans="1:6" ht="15">
      <c r="A490" s="67" t="s">
        <v>454</v>
      </c>
      <c r="B490" s="68" t="s">
        <v>287</v>
      </c>
      <c r="C490" s="69">
        <v>4</v>
      </c>
      <c r="D490" s="81">
        <f t="shared" si="11"/>
        <v>675</v>
      </c>
      <c r="E490" s="70">
        <v>2700</v>
      </c>
      <c r="F490" s="3" t="s">
        <v>582</v>
      </c>
    </row>
    <row r="491" spans="1:6" ht="15">
      <c r="A491" s="67" t="s">
        <v>455</v>
      </c>
      <c r="B491" s="68" t="s">
        <v>287</v>
      </c>
      <c r="C491" s="69">
        <v>68</v>
      </c>
      <c r="D491" s="81">
        <f t="shared" si="11"/>
        <v>28.41176470588235</v>
      </c>
      <c r="E491" s="70">
        <v>1932</v>
      </c>
      <c r="F491" s="3" t="s">
        <v>582</v>
      </c>
    </row>
    <row r="492" spans="1:6" ht="15">
      <c r="A492" s="67" t="s">
        <v>456</v>
      </c>
      <c r="B492" s="68" t="s">
        <v>287</v>
      </c>
      <c r="C492" s="69">
        <v>5</v>
      </c>
      <c r="D492" s="81">
        <f t="shared" si="11"/>
        <v>49.1</v>
      </c>
      <c r="E492" s="70">
        <v>245.5</v>
      </c>
      <c r="F492" s="3" t="s">
        <v>582</v>
      </c>
    </row>
    <row r="493" spans="1:6" ht="15">
      <c r="A493" s="67" t="s">
        <v>457</v>
      </c>
      <c r="B493" s="68" t="s">
        <v>287</v>
      </c>
      <c r="C493" s="69">
        <v>89</v>
      </c>
      <c r="D493" s="81">
        <f t="shared" si="11"/>
        <v>5.41123595505618</v>
      </c>
      <c r="E493" s="70">
        <v>481.6</v>
      </c>
      <c r="F493" s="3" t="s">
        <v>582</v>
      </c>
    </row>
    <row r="494" spans="1:6" ht="15">
      <c r="A494" s="67" t="s">
        <v>571</v>
      </c>
      <c r="B494" s="68" t="s">
        <v>287</v>
      </c>
      <c r="C494" s="69">
        <v>10</v>
      </c>
      <c r="D494" s="81">
        <f aca="true" t="shared" si="12" ref="D494:D526">E494/C494</f>
        <v>6.3</v>
      </c>
      <c r="E494" s="70">
        <v>63</v>
      </c>
      <c r="F494" s="3" t="s">
        <v>582</v>
      </c>
    </row>
    <row r="495" spans="1:6" ht="15">
      <c r="A495" s="67" t="s">
        <v>458</v>
      </c>
      <c r="B495" s="68" t="s">
        <v>287</v>
      </c>
      <c r="C495" s="69">
        <v>1</v>
      </c>
      <c r="D495" s="81">
        <f t="shared" si="12"/>
        <v>85.5</v>
      </c>
      <c r="E495" s="70">
        <v>85.5</v>
      </c>
      <c r="F495" s="3" t="s">
        <v>582</v>
      </c>
    </row>
    <row r="496" spans="1:6" ht="15">
      <c r="A496" s="67" t="s">
        <v>459</v>
      </c>
      <c r="B496" s="68" t="s">
        <v>308</v>
      </c>
      <c r="C496" s="69">
        <v>0.8</v>
      </c>
      <c r="D496" s="81">
        <f t="shared" si="12"/>
        <v>127.0625</v>
      </c>
      <c r="E496" s="70">
        <v>101.65</v>
      </c>
      <c r="F496" s="3" t="s">
        <v>582</v>
      </c>
    </row>
    <row r="497" spans="1:6" ht="15">
      <c r="A497" s="67" t="s">
        <v>460</v>
      </c>
      <c r="B497" s="68" t="s">
        <v>287</v>
      </c>
      <c r="C497" s="69">
        <v>70</v>
      </c>
      <c r="D497" s="81">
        <f t="shared" si="12"/>
        <v>7.042857142857143</v>
      </c>
      <c r="E497" s="70">
        <v>493</v>
      </c>
      <c r="F497" s="3" t="s">
        <v>582</v>
      </c>
    </row>
    <row r="498" spans="1:6" ht="15">
      <c r="A498" s="67" t="s">
        <v>572</v>
      </c>
      <c r="B498" s="68" t="s">
        <v>287</v>
      </c>
      <c r="C498" s="69">
        <v>24</v>
      </c>
      <c r="D498" s="81">
        <f t="shared" si="12"/>
        <v>11.4</v>
      </c>
      <c r="E498" s="70">
        <v>273.6</v>
      </c>
      <c r="F498" s="3" t="s">
        <v>582</v>
      </c>
    </row>
    <row r="499" spans="1:6" ht="15">
      <c r="A499" s="67" t="s">
        <v>461</v>
      </c>
      <c r="B499" s="68" t="s">
        <v>287</v>
      </c>
      <c r="C499" s="69">
        <v>20</v>
      </c>
      <c r="D499" s="81">
        <f t="shared" si="12"/>
        <v>5.225</v>
      </c>
      <c r="E499" s="70">
        <v>104.5</v>
      </c>
      <c r="F499" s="3" t="s">
        <v>582</v>
      </c>
    </row>
    <row r="500" spans="1:6" ht="15">
      <c r="A500" s="67" t="s">
        <v>462</v>
      </c>
      <c r="B500" s="68" t="s">
        <v>287</v>
      </c>
      <c r="C500" s="69">
        <v>1</v>
      </c>
      <c r="D500" s="81">
        <f t="shared" si="12"/>
        <v>389.5</v>
      </c>
      <c r="E500" s="70">
        <v>389.5</v>
      </c>
      <c r="F500" s="3" t="s">
        <v>582</v>
      </c>
    </row>
    <row r="501" spans="1:6" ht="15">
      <c r="A501" s="67" t="s">
        <v>463</v>
      </c>
      <c r="B501" s="68" t="s">
        <v>283</v>
      </c>
      <c r="C501" s="69">
        <v>100</v>
      </c>
      <c r="D501" s="81">
        <v>30</v>
      </c>
      <c r="E501" s="70">
        <f>C501*D501</f>
        <v>3000</v>
      </c>
      <c r="F501" s="3" t="s">
        <v>582</v>
      </c>
    </row>
    <row r="502" spans="1:6" ht="15">
      <c r="A502" s="67" t="s">
        <v>464</v>
      </c>
      <c r="B502" s="68" t="s">
        <v>293</v>
      </c>
      <c r="C502" s="69">
        <v>3</v>
      </c>
      <c r="D502" s="81">
        <f t="shared" si="12"/>
        <v>265</v>
      </c>
      <c r="E502" s="70">
        <v>795</v>
      </c>
      <c r="F502" s="3" t="s">
        <v>582</v>
      </c>
    </row>
    <row r="503" spans="1:6" ht="15">
      <c r="A503" s="67" t="s">
        <v>465</v>
      </c>
      <c r="B503" s="68" t="s">
        <v>287</v>
      </c>
      <c r="C503" s="69">
        <v>2</v>
      </c>
      <c r="D503" s="81">
        <f t="shared" si="12"/>
        <v>6.175</v>
      </c>
      <c r="E503" s="70">
        <v>12.35</v>
      </c>
      <c r="F503" s="3" t="s">
        <v>582</v>
      </c>
    </row>
    <row r="504" spans="1:6" ht="15">
      <c r="A504" s="67" t="s">
        <v>466</v>
      </c>
      <c r="B504" s="68" t="s">
        <v>287</v>
      </c>
      <c r="C504" s="69">
        <v>5</v>
      </c>
      <c r="D504" s="81">
        <f t="shared" si="12"/>
        <v>65</v>
      </c>
      <c r="E504" s="70">
        <v>325</v>
      </c>
      <c r="F504" s="3" t="s">
        <v>582</v>
      </c>
    </row>
    <row r="505" spans="1:6" ht="15">
      <c r="A505" s="67" t="s">
        <v>467</v>
      </c>
      <c r="B505" s="68" t="s">
        <v>287</v>
      </c>
      <c r="C505" s="69">
        <v>2</v>
      </c>
      <c r="D505" s="81">
        <f t="shared" si="12"/>
        <v>500</v>
      </c>
      <c r="E505" s="70">
        <v>1000</v>
      </c>
      <c r="F505" s="3" t="s">
        <v>582</v>
      </c>
    </row>
    <row r="506" spans="1:6" ht="15">
      <c r="A506" s="67" t="s">
        <v>468</v>
      </c>
      <c r="B506" s="68" t="s">
        <v>287</v>
      </c>
      <c r="C506" s="69">
        <v>3</v>
      </c>
      <c r="D506" s="81">
        <f t="shared" si="12"/>
        <v>500</v>
      </c>
      <c r="E506" s="70">
        <v>1500</v>
      </c>
      <c r="F506" s="3" t="s">
        <v>582</v>
      </c>
    </row>
    <row r="507" spans="1:6" ht="15">
      <c r="A507" s="67" t="s">
        <v>573</v>
      </c>
      <c r="B507" s="68" t="s">
        <v>287</v>
      </c>
      <c r="C507" s="69">
        <v>4</v>
      </c>
      <c r="D507" s="81">
        <f t="shared" si="12"/>
        <v>69</v>
      </c>
      <c r="E507" s="70">
        <v>276</v>
      </c>
      <c r="F507" s="3" t="s">
        <v>582</v>
      </c>
    </row>
    <row r="508" spans="1:6" ht="15">
      <c r="A508" s="67" t="s">
        <v>469</v>
      </c>
      <c r="B508" s="68" t="s">
        <v>308</v>
      </c>
      <c r="C508" s="69">
        <v>29</v>
      </c>
      <c r="D508" s="81">
        <f t="shared" si="12"/>
        <v>143.99689655172412</v>
      </c>
      <c r="E508" s="70">
        <v>4175.91</v>
      </c>
      <c r="F508" s="3" t="s">
        <v>582</v>
      </c>
    </row>
    <row r="509" spans="1:6" ht="15">
      <c r="A509" s="67" t="s">
        <v>470</v>
      </c>
      <c r="B509" s="68" t="s">
        <v>287</v>
      </c>
      <c r="C509" s="69">
        <v>100</v>
      </c>
      <c r="D509" s="81">
        <f t="shared" si="12"/>
        <v>3.9</v>
      </c>
      <c r="E509" s="70">
        <v>390</v>
      </c>
      <c r="F509" s="3" t="s">
        <v>582</v>
      </c>
    </row>
    <row r="510" spans="1:6" ht="15">
      <c r="A510" s="67" t="s">
        <v>471</v>
      </c>
      <c r="B510" s="68" t="s">
        <v>287</v>
      </c>
      <c r="C510" s="69">
        <v>26</v>
      </c>
      <c r="D510" s="81">
        <f t="shared" si="12"/>
        <v>75</v>
      </c>
      <c r="E510" s="70">
        <v>1950</v>
      </c>
      <c r="F510" s="3" t="s">
        <v>582</v>
      </c>
    </row>
    <row r="511" spans="1:6" ht="15">
      <c r="A511" s="67" t="s">
        <v>472</v>
      </c>
      <c r="B511" s="68"/>
      <c r="C511" s="69">
        <v>1</v>
      </c>
      <c r="D511" s="81">
        <f t="shared" si="12"/>
        <v>83.6</v>
      </c>
      <c r="E511" s="70">
        <v>83.6</v>
      </c>
      <c r="F511" s="3" t="s">
        <v>582</v>
      </c>
    </row>
    <row r="512" spans="1:6" ht="15">
      <c r="A512" s="67" t="s">
        <v>473</v>
      </c>
      <c r="B512" s="68" t="s">
        <v>292</v>
      </c>
      <c r="C512" s="69">
        <v>1</v>
      </c>
      <c r="D512" s="81">
        <f t="shared" si="12"/>
        <v>57.95</v>
      </c>
      <c r="E512" s="70">
        <v>57.95</v>
      </c>
      <c r="F512" s="3" t="s">
        <v>582</v>
      </c>
    </row>
    <row r="513" spans="1:6" ht="15">
      <c r="A513" s="67" t="s">
        <v>574</v>
      </c>
      <c r="B513" s="68" t="s">
        <v>287</v>
      </c>
      <c r="C513" s="69">
        <v>3</v>
      </c>
      <c r="D513" s="81">
        <f t="shared" si="12"/>
        <v>163.4</v>
      </c>
      <c r="E513" s="70">
        <v>490.2</v>
      </c>
      <c r="F513" s="3" t="s">
        <v>582</v>
      </c>
    </row>
    <row r="514" spans="1:6" ht="15">
      <c r="A514" s="67" t="s">
        <v>474</v>
      </c>
      <c r="B514" s="68"/>
      <c r="C514" s="69">
        <v>1</v>
      </c>
      <c r="D514" s="81">
        <f t="shared" si="12"/>
        <v>105.45</v>
      </c>
      <c r="E514" s="70">
        <v>105.45</v>
      </c>
      <c r="F514" s="3" t="s">
        <v>582</v>
      </c>
    </row>
    <row r="515" spans="1:6" ht="15">
      <c r="A515" s="67" t="s">
        <v>475</v>
      </c>
      <c r="B515" s="68" t="s">
        <v>287</v>
      </c>
      <c r="C515" s="69">
        <v>2</v>
      </c>
      <c r="D515" s="81">
        <f t="shared" si="12"/>
        <v>68.4</v>
      </c>
      <c r="E515" s="70">
        <v>136.8</v>
      </c>
      <c r="F515" s="3" t="s">
        <v>582</v>
      </c>
    </row>
    <row r="516" spans="1:6" ht="15">
      <c r="A516" s="67" t="s">
        <v>476</v>
      </c>
      <c r="B516" s="68" t="s">
        <v>293</v>
      </c>
      <c r="C516" s="69">
        <v>15</v>
      </c>
      <c r="D516" s="81">
        <f t="shared" si="12"/>
        <v>28.373333333333335</v>
      </c>
      <c r="E516" s="70">
        <v>425.6</v>
      </c>
      <c r="F516" s="3" t="s">
        <v>582</v>
      </c>
    </row>
    <row r="517" spans="1:6" ht="15">
      <c r="A517" s="67" t="s">
        <v>477</v>
      </c>
      <c r="B517" s="68" t="s">
        <v>287</v>
      </c>
      <c r="C517" s="69">
        <v>1</v>
      </c>
      <c r="D517" s="81">
        <f t="shared" si="12"/>
        <v>670</v>
      </c>
      <c r="E517" s="70">
        <v>670</v>
      </c>
      <c r="F517" s="3" t="s">
        <v>582</v>
      </c>
    </row>
    <row r="518" spans="1:6" ht="15">
      <c r="A518" s="67" t="s">
        <v>478</v>
      </c>
      <c r="B518" s="68" t="s">
        <v>287</v>
      </c>
      <c r="C518" s="69">
        <v>25</v>
      </c>
      <c r="D518" s="81">
        <f t="shared" si="12"/>
        <v>15.92</v>
      </c>
      <c r="E518" s="70">
        <v>398</v>
      </c>
      <c r="F518" s="3" t="s">
        <v>582</v>
      </c>
    </row>
    <row r="519" spans="1:6" ht="15">
      <c r="A519" s="67" t="s">
        <v>479</v>
      </c>
      <c r="B519" s="68" t="s">
        <v>287</v>
      </c>
      <c r="C519" s="69">
        <v>1654</v>
      </c>
      <c r="D519" s="81">
        <f t="shared" si="12"/>
        <v>0.4224425634824668</v>
      </c>
      <c r="E519" s="70">
        <v>698.72</v>
      </c>
      <c r="F519" s="3" t="s">
        <v>582</v>
      </c>
    </row>
    <row r="520" spans="1:6" ht="15">
      <c r="A520" s="67" t="s">
        <v>480</v>
      </c>
      <c r="B520" s="68" t="s">
        <v>287</v>
      </c>
      <c r="C520" s="69">
        <v>5</v>
      </c>
      <c r="D520" s="81">
        <f t="shared" si="12"/>
        <v>123</v>
      </c>
      <c r="E520" s="70">
        <v>615</v>
      </c>
      <c r="F520" s="3" t="s">
        <v>582</v>
      </c>
    </row>
    <row r="521" spans="1:6" ht="15">
      <c r="A521" s="67" t="s">
        <v>481</v>
      </c>
      <c r="B521" s="68" t="s">
        <v>287</v>
      </c>
      <c r="C521" s="69">
        <v>5</v>
      </c>
      <c r="D521" s="81">
        <f t="shared" si="12"/>
        <v>30.4</v>
      </c>
      <c r="E521" s="70">
        <v>152</v>
      </c>
      <c r="F521" s="3" t="s">
        <v>582</v>
      </c>
    </row>
    <row r="522" spans="1:6" ht="15">
      <c r="A522" s="67" t="s">
        <v>482</v>
      </c>
      <c r="B522" s="68" t="s">
        <v>287</v>
      </c>
      <c r="C522" s="69">
        <v>136</v>
      </c>
      <c r="D522" s="81">
        <f t="shared" si="12"/>
        <v>89.08125</v>
      </c>
      <c r="E522" s="70">
        <v>12115.05</v>
      </c>
      <c r="F522" s="3" t="s">
        <v>582</v>
      </c>
    </row>
    <row r="523" spans="1:6" ht="15">
      <c r="A523" s="67" t="s">
        <v>483</v>
      </c>
      <c r="B523" s="68" t="s">
        <v>292</v>
      </c>
      <c r="C523" s="69">
        <v>40</v>
      </c>
      <c r="D523" s="81">
        <v>30</v>
      </c>
      <c r="E523" s="70">
        <f>C523*D523</f>
        <v>1200</v>
      </c>
      <c r="F523" s="3" t="s">
        <v>582</v>
      </c>
    </row>
    <row r="524" spans="1:6" ht="15">
      <c r="A524" s="67" t="s">
        <v>484</v>
      </c>
      <c r="B524" s="68" t="s">
        <v>287</v>
      </c>
      <c r="C524" s="69">
        <v>1</v>
      </c>
      <c r="D524" s="81">
        <f t="shared" si="12"/>
        <v>9.5</v>
      </c>
      <c r="E524" s="70">
        <v>9.5</v>
      </c>
      <c r="F524" s="3" t="s">
        <v>582</v>
      </c>
    </row>
    <row r="525" spans="1:6" ht="15">
      <c r="A525" s="67" t="s">
        <v>575</v>
      </c>
      <c r="B525" s="68" t="s">
        <v>293</v>
      </c>
      <c r="C525" s="69">
        <v>10</v>
      </c>
      <c r="D525" s="81">
        <v>166</v>
      </c>
      <c r="E525" s="70">
        <f>C525*D525</f>
        <v>1660</v>
      </c>
      <c r="F525" s="3" t="s">
        <v>582</v>
      </c>
    </row>
    <row r="526" spans="1:6" ht="15">
      <c r="A526" s="67" t="s">
        <v>485</v>
      </c>
      <c r="B526" s="68" t="s">
        <v>287</v>
      </c>
      <c r="C526" s="69">
        <v>29</v>
      </c>
      <c r="D526" s="81">
        <f t="shared" si="12"/>
        <v>0.3</v>
      </c>
      <c r="E526" s="70">
        <v>8.7</v>
      </c>
      <c r="F526" s="3" t="s">
        <v>582</v>
      </c>
    </row>
    <row r="527" spans="1:6" s="9" customFormat="1" ht="15.75">
      <c r="A527" s="27" t="s">
        <v>81</v>
      </c>
      <c r="B527" s="38"/>
      <c r="C527" s="38"/>
      <c r="D527" s="38"/>
      <c r="E527" s="28">
        <f>SUM(E303:E526)</f>
        <v>275578.76</v>
      </c>
      <c r="F527" s="29"/>
    </row>
    <row r="528" spans="1:6" ht="15">
      <c r="A528" s="92" t="s">
        <v>514</v>
      </c>
      <c r="B528" s="66"/>
      <c r="C528" s="66"/>
      <c r="D528" s="66"/>
      <c r="E528" s="66"/>
      <c r="F528" s="93"/>
    </row>
    <row r="529" spans="1:6" ht="15">
      <c r="A529" s="10" t="s">
        <v>79</v>
      </c>
      <c r="B529" s="16" t="s">
        <v>308</v>
      </c>
      <c r="C529" s="16">
        <v>3216</v>
      </c>
      <c r="D529" s="16">
        <v>30</v>
      </c>
      <c r="E529" s="11">
        <f>C529*D529</f>
        <v>96480</v>
      </c>
      <c r="F529" s="3" t="s">
        <v>582</v>
      </c>
    </row>
    <row r="530" spans="1:6" ht="30">
      <c r="A530" s="10" t="s">
        <v>80</v>
      </c>
      <c r="B530" s="16" t="s">
        <v>489</v>
      </c>
      <c r="C530" s="16">
        <v>82.6</v>
      </c>
      <c r="D530" s="16">
        <v>2329.6</v>
      </c>
      <c r="E530" s="11">
        <f>C530*D530</f>
        <v>192424.96</v>
      </c>
      <c r="F530" s="2" t="s">
        <v>588</v>
      </c>
    </row>
    <row r="531" spans="1:6" s="9" customFormat="1" ht="15.75">
      <c r="A531" s="27" t="s">
        <v>81</v>
      </c>
      <c r="B531" s="38"/>
      <c r="C531" s="38"/>
      <c r="D531" s="38"/>
      <c r="E531" s="28">
        <f>E529+E530</f>
        <v>288904.95999999996</v>
      </c>
      <c r="F531" s="29"/>
    </row>
    <row r="533" spans="1:6" s="48" customFormat="1" ht="15.75">
      <c r="A533" s="30" t="s">
        <v>527</v>
      </c>
      <c r="B533" s="30"/>
      <c r="C533" s="30"/>
      <c r="D533" s="30"/>
      <c r="E533" s="46">
        <f>E11+E14+E26+E40+E53+E236+E293+E301+E527+E531</f>
        <v>3134578.2709999997</v>
      </c>
      <c r="F533" s="47"/>
    </row>
  </sheetData>
  <sheetProtection/>
  <mergeCells count="15">
    <mergeCell ref="A294:F294"/>
    <mergeCell ref="A302:F302"/>
    <mergeCell ref="A528:F528"/>
    <mergeCell ref="A12:F12"/>
    <mergeCell ref="A15:F15"/>
    <mergeCell ref="A27:F27"/>
    <mergeCell ref="A41:F41"/>
    <mergeCell ref="A54:F54"/>
    <mergeCell ref="A237:F237"/>
    <mergeCell ref="A9:F9"/>
    <mergeCell ref="A1:F1"/>
    <mergeCell ref="B3:F3"/>
    <mergeCell ref="B4:F4"/>
    <mergeCell ref="B5:F5"/>
    <mergeCell ref="B6:F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2"/>
  <sheetViews>
    <sheetView tabSelected="1" zoomScalePageLayoutView="0" workbookViewId="0" topLeftCell="A505">
      <selection activeCell="F524" sqref="F524"/>
    </sheetView>
  </sheetViews>
  <sheetFormatPr defaultColWidth="9.140625" defaultRowHeight="15"/>
  <cols>
    <col min="1" max="1" width="31.28125" style="1" customWidth="1"/>
    <col min="2" max="2" width="5.140625" style="1" customWidth="1"/>
    <col min="3" max="3" width="9.140625" style="1" customWidth="1"/>
    <col min="4" max="4" width="10.140625" style="1" customWidth="1"/>
    <col min="5" max="5" width="16.00390625" style="4" customWidth="1"/>
    <col min="6" max="6" width="18.7109375" style="4" customWidth="1"/>
    <col min="7" max="7" width="21.28125" style="1" customWidth="1"/>
    <col min="8" max="8" width="15.140625" style="1" customWidth="1"/>
    <col min="9" max="9" width="17.140625" style="1" customWidth="1"/>
    <col min="10" max="16384" width="9.140625" style="1" customWidth="1"/>
  </cols>
  <sheetData>
    <row r="1" spans="1:6" ht="18.75">
      <c r="A1" s="82" t="s">
        <v>528</v>
      </c>
      <c r="B1" s="82"/>
      <c r="C1" s="82"/>
      <c r="D1" s="82"/>
      <c r="E1" s="82"/>
      <c r="F1" s="82"/>
    </row>
    <row r="3" spans="1:6" ht="48" customHeight="1">
      <c r="A3" s="5" t="s">
        <v>5</v>
      </c>
      <c r="B3" s="83" t="s">
        <v>587</v>
      </c>
      <c r="C3" s="83"/>
      <c r="D3" s="83"/>
      <c r="E3" s="83"/>
      <c r="F3" s="83"/>
    </row>
    <row r="4" spans="1:6" ht="25.5" customHeight="1">
      <c r="A4" s="1" t="s">
        <v>7</v>
      </c>
      <c r="B4" s="84" t="s">
        <v>8</v>
      </c>
      <c r="C4" s="84"/>
      <c r="D4" s="84"/>
      <c r="E4" s="84"/>
      <c r="F4" s="84"/>
    </row>
    <row r="5" spans="1:6" ht="34.5" customHeight="1">
      <c r="A5" s="40" t="s">
        <v>64</v>
      </c>
      <c r="B5" s="84" t="s">
        <v>529</v>
      </c>
      <c r="C5" s="84"/>
      <c r="D5" s="84"/>
      <c r="E5" s="84"/>
      <c r="F5" s="84"/>
    </row>
    <row r="6" spans="1:6" ht="155.25" customHeight="1">
      <c r="A6" s="41" t="s">
        <v>1</v>
      </c>
      <c r="B6" s="85" t="s">
        <v>499</v>
      </c>
      <c r="C6" s="85"/>
      <c r="D6" s="85"/>
      <c r="E6" s="85"/>
      <c r="F6" s="85"/>
    </row>
    <row r="7" spans="2:6" ht="30" customHeight="1">
      <c r="B7" s="39"/>
      <c r="C7" s="39"/>
      <c r="D7" s="39"/>
      <c r="E7" s="6"/>
      <c r="F7" s="6"/>
    </row>
    <row r="8" spans="1:11" s="44" customFormat="1" ht="42" customHeight="1">
      <c r="A8" s="42" t="s">
        <v>0</v>
      </c>
      <c r="B8" s="42" t="s">
        <v>307</v>
      </c>
      <c r="C8" s="31" t="s">
        <v>2</v>
      </c>
      <c r="D8" s="42" t="s">
        <v>62</v>
      </c>
      <c r="E8" s="31" t="s">
        <v>3</v>
      </c>
      <c r="F8" s="42" t="s">
        <v>4</v>
      </c>
      <c r="G8" s="43"/>
      <c r="H8" s="43"/>
      <c r="I8" s="43"/>
      <c r="J8" s="43"/>
      <c r="K8" s="43"/>
    </row>
    <row r="9" spans="1:11" s="44" customFormat="1" ht="15.75" customHeight="1">
      <c r="A9" s="94" t="s">
        <v>507</v>
      </c>
      <c r="B9" s="95"/>
      <c r="C9" s="95"/>
      <c r="D9" s="95"/>
      <c r="E9" s="95"/>
      <c r="F9" s="96"/>
      <c r="G9" s="43"/>
      <c r="H9" s="43"/>
      <c r="I9" s="43"/>
      <c r="J9" s="43"/>
      <c r="K9" s="43"/>
    </row>
    <row r="10" spans="1:6" ht="30">
      <c r="A10" s="14" t="s">
        <v>506</v>
      </c>
      <c r="B10" s="16"/>
      <c r="C10" s="16"/>
      <c r="D10" s="16"/>
      <c r="E10" s="11">
        <v>38425</v>
      </c>
      <c r="F10" s="2" t="s">
        <v>496</v>
      </c>
    </row>
    <row r="11" spans="1:7" s="30" customFormat="1" ht="15.75">
      <c r="A11" s="27" t="s">
        <v>81</v>
      </c>
      <c r="B11" s="38"/>
      <c r="C11" s="38"/>
      <c r="D11" s="38"/>
      <c r="E11" s="45">
        <f>E10</f>
        <v>38425</v>
      </c>
      <c r="F11" s="29"/>
      <c r="G11" s="49"/>
    </row>
    <row r="12" spans="1:6" s="30" customFormat="1" ht="15.75">
      <c r="A12" s="89" t="s">
        <v>508</v>
      </c>
      <c r="B12" s="90"/>
      <c r="C12" s="90"/>
      <c r="D12" s="90"/>
      <c r="E12" s="90"/>
      <c r="F12" s="91"/>
    </row>
    <row r="13" spans="1:6" ht="30">
      <c r="A13" s="14" t="s">
        <v>78</v>
      </c>
      <c r="B13" s="16" t="s">
        <v>488</v>
      </c>
      <c r="C13" s="16">
        <v>33</v>
      </c>
      <c r="D13" s="16">
        <v>987.88</v>
      </c>
      <c r="E13" s="11">
        <f>ROUND(C13*D13,0)</f>
        <v>32600</v>
      </c>
      <c r="F13" s="3" t="s">
        <v>582</v>
      </c>
    </row>
    <row r="14" spans="1:7" s="30" customFormat="1" ht="15.75">
      <c r="A14" s="27" t="s">
        <v>81</v>
      </c>
      <c r="B14" s="38"/>
      <c r="C14" s="38"/>
      <c r="D14" s="38"/>
      <c r="E14" s="45">
        <f>E13</f>
        <v>32600</v>
      </c>
      <c r="F14" s="29"/>
      <c r="G14" s="49"/>
    </row>
    <row r="15" spans="1:6" s="30" customFormat="1" ht="15.75">
      <c r="A15" s="89" t="s">
        <v>509</v>
      </c>
      <c r="B15" s="90"/>
      <c r="C15" s="90"/>
      <c r="D15" s="90"/>
      <c r="E15" s="90"/>
      <c r="F15" s="91"/>
    </row>
    <row r="16" spans="1:6" s="7" customFormat="1" ht="30">
      <c r="A16" s="24" t="s">
        <v>302</v>
      </c>
      <c r="B16" s="23" t="s">
        <v>294</v>
      </c>
      <c r="C16" s="15">
        <f>3*380</f>
        <v>1140</v>
      </c>
      <c r="D16" s="15">
        <v>4.64</v>
      </c>
      <c r="E16" s="22">
        <f aca="true" t="shared" si="0" ref="E16:E24">C16*D16</f>
        <v>5289.599999999999</v>
      </c>
      <c r="F16" s="2" t="s">
        <v>496</v>
      </c>
    </row>
    <row r="17" spans="1:6" ht="30">
      <c r="A17" s="24" t="s">
        <v>303</v>
      </c>
      <c r="B17" s="23" t="s">
        <v>294</v>
      </c>
      <c r="C17" s="15">
        <f>8920+9420+10420</f>
        <v>28760</v>
      </c>
      <c r="D17" s="15">
        <v>1.69</v>
      </c>
      <c r="E17" s="22">
        <f t="shared" si="0"/>
        <v>48604.4</v>
      </c>
      <c r="F17" s="2" t="s">
        <v>496</v>
      </c>
    </row>
    <row r="18" spans="1:6" s="7" customFormat="1" ht="30">
      <c r="A18" s="24" t="s">
        <v>304</v>
      </c>
      <c r="B18" s="23" t="s">
        <v>294</v>
      </c>
      <c r="C18" s="15">
        <v>35000</v>
      </c>
      <c r="D18" s="15">
        <v>4.64</v>
      </c>
      <c r="E18" s="22">
        <f t="shared" si="0"/>
        <v>162400</v>
      </c>
      <c r="F18" s="2" t="s">
        <v>496</v>
      </c>
    </row>
    <row r="19" spans="1:6" ht="30">
      <c r="A19" s="24" t="s">
        <v>305</v>
      </c>
      <c r="B19" s="23" t="s">
        <v>294</v>
      </c>
      <c r="C19" s="15">
        <v>18600</v>
      </c>
      <c r="D19" s="15">
        <v>1.69</v>
      </c>
      <c r="E19" s="22">
        <f t="shared" si="0"/>
        <v>31434</v>
      </c>
      <c r="F19" s="2" t="s">
        <v>496</v>
      </c>
    </row>
    <row r="20" spans="1:6" ht="30">
      <c r="A20" s="21" t="s">
        <v>295</v>
      </c>
      <c r="B20" s="16" t="s">
        <v>296</v>
      </c>
      <c r="C20" s="16">
        <f>70*3</f>
        <v>210</v>
      </c>
      <c r="D20" s="16">
        <v>16.47</v>
      </c>
      <c r="E20" s="22">
        <f t="shared" si="0"/>
        <v>3458.7</v>
      </c>
      <c r="F20" s="2" t="s">
        <v>496</v>
      </c>
    </row>
    <row r="21" spans="1:6" ht="30">
      <c r="A21" s="21" t="s">
        <v>497</v>
      </c>
      <c r="B21" s="16" t="s">
        <v>296</v>
      </c>
      <c r="C21" s="16">
        <v>575</v>
      </c>
      <c r="D21" s="16">
        <v>10.75</v>
      </c>
      <c r="E21" s="22">
        <f t="shared" si="0"/>
        <v>6181.25</v>
      </c>
      <c r="F21" s="2" t="s">
        <v>496</v>
      </c>
    </row>
    <row r="22" spans="1:6" ht="30">
      <c r="A22" s="21" t="s">
        <v>498</v>
      </c>
      <c r="B22" s="16" t="s">
        <v>296</v>
      </c>
      <c r="C22" s="16">
        <v>735</v>
      </c>
      <c r="D22" s="16">
        <v>5.75</v>
      </c>
      <c r="E22" s="22">
        <f t="shared" si="0"/>
        <v>4226.25</v>
      </c>
      <c r="F22" s="2" t="s">
        <v>496</v>
      </c>
    </row>
    <row r="23" spans="1:6" ht="30">
      <c r="A23" s="10" t="s">
        <v>297</v>
      </c>
      <c r="B23" s="16" t="s">
        <v>298</v>
      </c>
      <c r="C23" s="16">
        <f>32.63+102.78+151.67</f>
        <v>287.08</v>
      </c>
      <c r="D23" s="16">
        <v>3016.08</v>
      </c>
      <c r="E23" s="22">
        <f t="shared" si="0"/>
        <v>865856.2464</v>
      </c>
      <c r="F23" s="2" t="s">
        <v>496</v>
      </c>
    </row>
    <row r="24" spans="1:6" ht="30">
      <c r="A24" s="10" t="s">
        <v>299</v>
      </c>
      <c r="B24" s="16" t="s">
        <v>296</v>
      </c>
      <c r="C24" s="16">
        <f>246.7*3</f>
        <v>740.0999999999999</v>
      </c>
      <c r="D24" s="16">
        <v>189.61</v>
      </c>
      <c r="E24" s="22">
        <f t="shared" si="0"/>
        <v>140330.361</v>
      </c>
      <c r="F24" s="2" t="s">
        <v>496</v>
      </c>
    </row>
    <row r="25" spans="1:6" ht="30">
      <c r="A25" s="14" t="s">
        <v>300</v>
      </c>
      <c r="B25" s="16" t="s">
        <v>296</v>
      </c>
      <c r="C25" s="16">
        <f>3*110</f>
        <v>330</v>
      </c>
      <c r="D25" s="16">
        <v>236.98</v>
      </c>
      <c r="E25" s="22">
        <f>C25*D25</f>
        <v>78203.4</v>
      </c>
      <c r="F25" s="2" t="s">
        <v>496</v>
      </c>
    </row>
    <row r="26" spans="1:9" s="30" customFormat="1" ht="15.75">
      <c r="A26" s="27" t="s">
        <v>81</v>
      </c>
      <c r="B26" s="38"/>
      <c r="C26" s="38"/>
      <c r="D26" s="38"/>
      <c r="E26" s="45">
        <f>SUM(E16:E25)</f>
        <v>1345984.2074</v>
      </c>
      <c r="F26" s="29"/>
      <c r="G26" s="49"/>
      <c r="I26" s="49"/>
    </row>
    <row r="27" spans="1:6" s="30" customFormat="1" ht="15.75">
      <c r="A27" s="89" t="s">
        <v>510</v>
      </c>
      <c r="B27" s="90"/>
      <c r="C27" s="90"/>
      <c r="D27" s="90"/>
      <c r="E27" s="90"/>
      <c r="F27" s="91"/>
    </row>
    <row r="28" spans="1:7" ht="30">
      <c r="A28" s="14" t="s">
        <v>301</v>
      </c>
      <c r="B28" s="16" t="s">
        <v>296</v>
      </c>
      <c r="C28" s="25">
        <f>0.85*6</f>
        <v>5.1</v>
      </c>
      <c r="D28" s="25">
        <f>E28/C28</f>
        <v>225.18039215686278</v>
      </c>
      <c r="E28" s="22">
        <v>1148.42</v>
      </c>
      <c r="F28" s="2" t="s">
        <v>496</v>
      </c>
      <c r="G28" s="49"/>
    </row>
    <row r="29" spans="1:7" ht="30">
      <c r="A29" s="14" t="s">
        <v>306</v>
      </c>
      <c r="B29" s="16" t="s">
        <v>296</v>
      </c>
      <c r="C29" s="25">
        <f>3*6</f>
        <v>18</v>
      </c>
      <c r="D29" s="25">
        <v>213.68</v>
      </c>
      <c r="E29" s="22">
        <f>C29*D29</f>
        <v>3846.2400000000002</v>
      </c>
      <c r="F29" s="2" t="s">
        <v>496</v>
      </c>
      <c r="G29" s="49"/>
    </row>
    <row r="30" spans="1:7" ht="15.75">
      <c r="A30" s="10" t="s">
        <v>67</v>
      </c>
      <c r="B30" s="37"/>
      <c r="C30" s="16">
        <v>3</v>
      </c>
      <c r="D30" s="16">
        <v>3200</v>
      </c>
      <c r="E30" s="11">
        <f aca="true" t="shared" si="1" ref="E30:E36">C30*D30</f>
        <v>9600</v>
      </c>
      <c r="F30" s="3" t="s">
        <v>582</v>
      </c>
      <c r="G30" s="49"/>
    </row>
    <row r="31" spans="1:7" ht="15.75">
      <c r="A31" s="10" t="s">
        <v>68</v>
      </c>
      <c r="B31" s="16" t="s">
        <v>287</v>
      </c>
      <c r="C31" s="16">
        <v>30</v>
      </c>
      <c r="D31" s="16">
        <v>300</v>
      </c>
      <c r="E31" s="11">
        <f t="shared" si="1"/>
        <v>9000</v>
      </c>
      <c r="F31" s="3" t="s">
        <v>582</v>
      </c>
      <c r="G31" s="49"/>
    </row>
    <row r="32" spans="1:7" ht="30">
      <c r="A32" s="14" t="s">
        <v>522</v>
      </c>
      <c r="B32" s="16"/>
      <c r="C32" s="16"/>
      <c r="D32" s="16"/>
      <c r="E32" s="11">
        <f>6200+50959.36</f>
        <v>57159.36</v>
      </c>
      <c r="F32" s="3" t="s">
        <v>582</v>
      </c>
      <c r="G32" s="49"/>
    </row>
    <row r="33" spans="1:7" ht="15.75">
      <c r="A33" s="10" t="s">
        <v>69</v>
      </c>
      <c r="B33" s="16" t="s">
        <v>287</v>
      </c>
      <c r="C33" s="16">
        <v>25</v>
      </c>
      <c r="D33" s="16">
        <v>1000</v>
      </c>
      <c r="E33" s="11">
        <f t="shared" si="1"/>
        <v>25000</v>
      </c>
      <c r="F33" s="3" t="s">
        <v>582</v>
      </c>
      <c r="G33" s="49"/>
    </row>
    <row r="34" spans="1:7" ht="30">
      <c r="A34" s="14" t="s">
        <v>70</v>
      </c>
      <c r="B34" s="16" t="s">
        <v>501</v>
      </c>
      <c r="C34" s="15">
        <v>3</v>
      </c>
      <c r="D34" s="15">
        <f>5500+5500</f>
        <v>11000</v>
      </c>
      <c r="E34" s="11">
        <f>C34*D34</f>
        <v>33000</v>
      </c>
      <c r="F34" s="3" t="s">
        <v>582</v>
      </c>
      <c r="G34" s="49"/>
    </row>
    <row r="35" spans="1:7" ht="15.75">
      <c r="A35" s="14" t="s">
        <v>518</v>
      </c>
      <c r="B35" s="16" t="s">
        <v>287</v>
      </c>
      <c r="C35" s="15"/>
      <c r="D35" s="15">
        <v>300</v>
      </c>
      <c r="E35" s="11">
        <f t="shared" si="1"/>
        <v>0</v>
      </c>
      <c r="F35" s="3" t="s">
        <v>582</v>
      </c>
      <c r="G35" s="49"/>
    </row>
    <row r="36" spans="1:7" ht="30">
      <c r="A36" s="24" t="s">
        <v>71</v>
      </c>
      <c r="B36" s="3" t="s">
        <v>502</v>
      </c>
      <c r="C36" s="15">
        <v>126</v>
      </c>
      <c r="D36" s="15">
        <v>40.16</v>
      </c>
      <c r="E36" s="11">
        <f t="shared" si="1"/>
        <v>5060.16</v>
      </c>
      <c r="F36" s="3" t="s">
        <v>582</v>
      </c>
      <c r="G36" s="49"/>
    </row>
    <row r="37" spans="1:9" s="30" customFormat="1" ht="15.75">
      <c r="A37" s="27" t="s">
        <v>81</v>
      </c>
      <c r="B37" s="38"/>
      <c r="C37" s="38"/>
      <c r="D37" s="38"/>
      <c r="E37" s="28">
        <f>SUM(E30:E36)</f>
        <v>138819.52</v>
      </c>
      <c r="F37" s="31"/>
      <c r="G37" s="49"/>
      <c r="I37" s="49"/>
    </row>
    <row r="38" spans="1:7" s="32" customFormat="1" ht="15.75">
      <c r="A38" s="86" t="s">
        <v>511</v>
      </c>
      <c r="B38" s="87"/>
      <c r="C38" s="87"/>
      <c r="D38" s="87"/>
      <c r="E38" s="87"/>
      <c r="F38" s="88"/>
      <c r="G38" s="49"/>
    </row>
    <row r="39" spans="1:7" ht="30">
      <c r="A39" s="14" t="s">
        <v>72</v>
      </c>
      <c r="B39" s="16" t="s">
        <v>487</v>
      </c>
      <c r="C39" s="15">
        <v>3</v>
      </c>
      <c r="D39" s="15">
        <v>3000</v>
      </c>
      <c r="E39" s="11">
        <f aca="true" t="shared" si="2" ref="E39:E45">C39*D39</f>
        <v>9000</v>
      </c>
      <c r="F39" s="3" t="s">
        <v>582</v>
      </c>
      <c r="G39" s="49"/>
    </row>
    <row r="40" spans="1:7" ht="15.75">
      <c r="A40" s="10" t="s">
        <v>73</v>
      </c>
      <c r="B40" s="16"/>
      <c r="C40" s="16"/>
      <c r="D40" s="16"/>
      <c r="E40" s="11">
        <v>5000</v>
      </c>
      <c r="F40" s="3" t="s">
        <v>582</v>
      </c>
      <c r="G40" s="49"/>
    </row>
    <row r="41" spans="1:7" ht="15.75">
      <c r="A41" s="10" t="s">
        <v>500</v>
      </c>
      <c r="B41" s="16" t="s">
        <v>501</v>
      </c>
      <c r="C41" s="16">
        <v>3</v>
      </c>
      <c r="D41" s="16">
        <v>3480</v>
      </c>
      <c r="E41" s="11">
        <f t="shared" si="2"/>
        <v>10440</v>
      </c>
      <c r="F41" s="3" t="s">
        <v>582</v>
      </c>
      <c r="G41" s="49"/>
    </row>
    <row r="42" spans="1:7" ht="15.75">
      <c r="A42" s="10" t="s">
        <v>74</v>
      </c>
      <c r="B42" s="16" t="s">
        <v>287</v>
      </c>
      <c r="C42" s="16">
        <v>4</v>
      </c>
      <c r="D42" s="16">
        <v>1649.6</v>
      </c>
      <c r="E42" s="11">
        <f t="shared" si="2"/>
        <v>6598.4</v>
      </c>
      <c r="F42" s="3" t="s">
        <v>582</v>
      </c>
      <c r="G42" s="49"/>
    </row>
    <row r="43" spans="1:7" ht="15.75">
      <c r="A43" s="14" t="s">
        <v>503</v>
      </c>
      <c r="B43" s="16"/>
      <c r="C43" s="16">
        <f>21*4*3</f>
        <v>252</v>
      </c>
      <c r="D43" s="16">
        <v>14.86</v>
      </c>
      <c r="E43" s="11">
        <f t="shared" si="2"/>
        <v>3744.72</v>
      </c>
      <c r="F43" s="3" t="s">
        <v>582</v>
      </c>
      <c r="G43" s="49"/>
    </row>
    <row r="44" spans="1:7" ht="15.75">
      <c r="A44" s="14" t="s">
        <v>75</v>
      </c>
      <c r="B44" s="16" t="s">
        <v>487</v>
      </c>
      <c r="C44" s="16">
        <v>1</v>
      </c>
      <c r="D44" s="16">
        <v>10405.2</v>
      </c>
      <c r="E44" s="11">
        <f t="shared" si="2"/>
        <v>10405.2</v>
      </c>
      <c r="F44" s="3" t="s">
        <v>582</v>
      </c>
      <c r="G44" s="49"/>
    </row>
    <row r="45" spans="1:7" ht="30">
      <c r="A45" s="14" t="s">
        <v>76</v>
      </c>
      <c r="B45" s="16" t="s">
        <v>488</v>
      </c>
      <c r="C45" s="16">
        <v>1</v>
      </c>
      <c r="D45" s="16">
        <v>13000</v>
      </c>
      <c r="E45" s="11">
        <f t="shared" si="2"/>
        <v>13000</v>
      </c>
      <c r="F45" s="3" t="s">
        <v>582</v>
      </c>
      <c r="G45" s="49"/>
    </row>
    <row r="46" spans="1:6" ht="30">
      <c r="A46" s="14" t="s">
        <v>524</v>
      </c>
      <c r="B46" s="16"/>
      <c r="C46" s="16"/>
      <c r="D46" s="16"/>
      <c r="E46" s="11">
        <v>9600</v>
      </c>
      <c r="F46" s="3" t="s">
        <v>582</v>
      </c>
    </row>
    <row r="47" spans="1:6" ht="30">
      <c r="A47" s="14" t="s">
        <v>523</v>
      </c>
      <c r="B47" s="16"/>
      <c r="C47" s="16">
        <v>100</v>
      </c>
      <c r="D47" s="16">
        <v>450</v>
      </c>
      <c r="E47" s="11">
        <f>D47*C47</f>
        <v>45000</v>
      </c>
      <c r="F47" s="3" t="s">
        <v>582</v>
      </c>
    </row>
    <row r="48" spans="1:6" ht="16.5" customHeight="1">
      <c r="A48" s="14" t="s">
        <v>585</v>
      </c>
      <c r="B48" s="16"/>
      <c r="C48" s="16"/>
      <c r="D48" s="16"/>
      <c r="E48" s="11">
        <v>2500</v>
      </c>
      <c r="F48" s="3" t="s">
        <v>582</v>
      </c>
    </row>
    <row r="49" spans="1:9" s="30" customFormat="1" ht="15.75">
      <c r="A49" s="27" t="s">
        <v>81</v>
      </c>
      <c r="B49" s="38"/>
      <c r="C49" s="38"/>
      <c r="D49" s="38"/>
      <c r="E49" s="28">
        <f>SUM(E39:E48)</f>
        <v>115288.32</v>
      </c>
      <c r="F49" s="31"/>
      <c r="G49" s="49"/>
      <c r="I49" s="49"/>
    </row>
    <row r="50" spans="1:9" ht="15">
      <c r="A50" s="86" t="s">
        <v>517</v>
      </c>
      <c r="B50" s="87"/>
      <c r="C50" s="87"/>
      <c r="D50" s="87"/>
      <c r="E50" s="87"/>
      <c r="F50" s="88"/>
      <c r="G50" s="17"/>
      <c r="H50" s="18"/>
      <c r="I50" s="18"/>
    </row>
    <row r="51" spans="1:9" ht="15">
      <c r="A51" s="76" t="s">
        <v>82</v>
      </c>
      <c r="B51" s="77" t="s">
        <v>283</v>
      </c>
      <c r="C51" s="78">
        <v>2</v>
      </c>
      <c r="D51" s="79">
        <f>E51/C51</f>
        <v>47.5</v>
      </c>
      <c r="E51" s="22">
        <v>95</v>
      </c>
      <c r="F51" s="3" t="s">
        <v>582</v>
      </c>
      <c r="G51" s="19"/>
      <c r="H51" s="20"/>
      <c r="I51" s="20"/>
    </row>
    <row r="52" spans="1:9" ht="15">
      <c r="A52" s="76" t="s">
        <v>83</v>
      </c>
      <c r="B52" s="77" t="s">
        <v>284</v>
      </c>
      <c r="C52" s="78">
        <v>6</v>
      </c>
      <c r="D52" s="79">
        <f aca="true" t="shared" si="3" ref="D52:D115">E52/C52</f>
        <v>20.55666666666667</v>
      </c>
      <c r="E52" s="22">
        <v>123.34</v>
      </c>
      <c r="F52" s="3" t="s">
        <v>582</v>
      </c>
      <c r="G52" s="19"/>
      <c r="H52" s="20"/>
      <c r="I52" s="20"/>
    </row>
    <row r="53" spans="1:9" ht="15">
      <c r="A53" s="76" t="s">
        <v>84</v>
      </c>
      <c r="B53" s="77" t="s">
        <v>283</v>
      </c>
      <c r="C53" s="78">
        <v>10</v>
      </c>
      <c r="D53" s="79">
        <f t="shared" si="3"/>
        <v>116.24300000000001</v>
      </c>
      <c r="E53" s="22">
        <v>1162.43</v>
      </c>
      <c r="F53" s="3" t="s">
        <v>582</v>
      </c>
      <c r="G53" s="19"/>
      <c r="H53" s="20"/>
      <c r="I53" s="20"/>
    </row>
    <row r="54" spans="1:9" ht="15">
      <c r="A54" s="76" t="s">
        <v>85</v>
      </c>
      <c r="B54" s="77" t="s">
        <v>284</v>
      </c>
      <c r="C54" s="78">
        <v>30</v>
      </c>
      <c r="D54" s="79">
        <f t="shared" si="3"/>
        <v>19.166666666666668</v>
      </c>
      <c r="E54" s="22">
        <v>575</v>
      </c>
      <c r="F54" s="3" t="s">
        <v>582</v>
      </c>
      <c r="G54" s="19"/>
      <c r="H54" s="20"/>
      <c r="I54" s="20"/>
    </row>
    <row r="55" spans="1:9" ht="15">
      <c r="A55" s="76" t="s">
        <v>86</v>
      </c>
      <c r="B55" s="77" t="s">
        <v>284</v>
      </c>
      <c r="C55" s="78">
        <v>20</v>
      </c>
      <c r="D55" s="79">
        <f t="shared" si="3"/>
        <v>1.5525</v>
      </c>
      <c r="E55" s="22">
        <v>31.05</v>
      </c>
      <c r="F55" s="3" t="s">
        <v>582</v>
      </c>
      <c r="G55" s="19"/>
      <c r="H55" s="20"/>
      <c r="I55" s="20"/>
    </row>
    <row r="56" spans="1:9" ht="15">
      <c r="A56" s="76" t="s">
        <v>87</v>
      </c>
      <c r="B56" s="77" t="s">
        <v>283</v>
      </c>
      <c r="C56" s="78">
        <v>55</v>
      </c>
      <c r="D56" s="79">
        <f t="shared" si="3"/>
        <v>14.85290909090909</v>
      </c>
      <c r="E56" s="22">
        <v>816.91</v>
      </c>
      <c r="F56" s="3" t="s">
        <v>582</v>
      </c>
      <c r="G56" s="19"/>
      <c r="H56" s="20"/>
      <c r="I56" s="20"/>
    </row>
    <row r="57" spans="1:9" ht="15">
      <c r="A57" s="76" t="s">
        <v>88</v>
      </c>
      <c r="B57" s="77" t="s">
        <v>283</v>
      </c>
      <c r="C57" s="78">
        <v>52</v>
      </c>
      <c r="D57" s="79">
        <f t="shared" si="3"/>
        <v>19.274615384615384</v>
      </c>
      <c r="E57" s="22">
        <v>1002.28</v>
      </c>
      <c r="F57" s="3" t="s">
        <v>582</v>
      </c>
      <c r="G57" s="19"/>
      <c r="H57" s="20"/>
      <c r="I57" s="20"/>
    </row>
    <row r="58" spans="1:9" ht="15">
      <c r="A58" s="76" t="s">
        <v>89</v>
      </c>
      <c r="B58" s="77" t="s">
        <v>283</v>
      </c>
      <c r="C58" s="78">
        <v>7</v>
      </c>
      <c r="D58" s="79">
        <f t="shared" si="3"/>
        <v>17.5</v>
      </c>
      <c r="E58" s="22">
        <v>122.5</v>
      </c>
      <c r="F58" s="3" t="s">
        <v>582</v>
      </c>
      <c r="G58" s="19"/>
      <c r="H58" s="20"/>
      <c r="I58" s="20"/>
    </row>
    <row r="59" spans="1:9" ht="30">
      <c r="A59" s="76" t="s">
        <v>90</v>
      </c>
      <c r="B59" s="77" t="s">
        <v>285</v>
      </c>
      <c r="C59" s="78">
        <v>2</v>
      </c>
      <c r="D59" s="79">
        <f t="shared" si="3"/>
        <v>17</v>
      </c>
      <c r="E59" s="22">
        <v>34</v>
      </c>
      <c r="F59" s="3" t="s">
        <v>582</v>
      </c>
      <c r="G59" s="19"/>
      <c r="H59" s="20"/>
      <c r="I59" s="20"/>
    </row>
    <row r="60" spans="1:9" ht="15">
      <c r="A60" s="76" t="s">
        <v>91</v>
      </c>
      <c r="B60" s="77" t="s">
        <v>283</v>
      </c>
      <c r="C60" s="78">
        <v>18</v>
      </c>
      <c r="D60" s="79">
        <f t="shared" si="3"/>
        <v>26.111666666666665</v>
      </c>
      <c r="E60" s="22">
        <v>470.01</v>
      </c>
      <c r="F60" s="3" t="s">
        <v>582</v>
      </c>
      <c r="G60" s="19"/>
      <c r="H60" s="20"/>
      <c r="I60" s="20"/>
    </row>
    <row r="61" spans="1:9" ht="15">
      <c r="A61" s="76" t="s">
        <v>92</v>
      </c>
      <c r="B61" s="77" t="s">
        <v>283</v>
      </c>
      <c r="C61" s="78">
        <v>1</v>
      </c>
      <c r="D61" s="79">
        <f t="shared" si="3"/>
        <v>54.39</v>
      </c>
      <c r="E61" s="22">
        <v>54.39</v>
      </c>
      <c r="F61" s="3" t="s">
        <v>582</v>
      </c>
      <c r="G61" s="19"/>
      <c r="H61" s="20"/>
      <c r="I61" s="20"/>
    </row>
    <row r="62" spans="1:9" ht="15">
      <c r="A62" s="76" t="s">
        <v>93</v>
      </c>
      <c r="B62" s="77" t="s">
        <v>284</v>
      </c>
      <c r="C62" s="78">
        <v>30</v>
      </c>
      <c r="D62" s="79">
        <f t="shared" si="3"/>
        <v>0.8976666666666666</v>
      </c>
      <c r="E62" s="22">
        <v>26.93</v>
      </c>
      <c r="F62" s="3" t="s">
        <v>582</v>
      </c>
      <c r="G62" s="19"/>
      <c r="H62" s="20"/>
      <c r="I62" s="20"/>
    </row>
    <row r="63" spans="1:9" ht="15">
      <c r="A63" s="76" t="s">
        <v>94</v>
      </c>
      <c r="B63" s="77" t="s">
        <v>283</v>
      </c>
      <c r="C63" s="78">
        <v>1</v>
      </c>
      <c r="D63" s="79">
        <f t="shared" si="3"/>
        <v>6.69</v>
      </c>
      <c r="E63" s="22">
        <v>6.69</v>
      </c>
      <c r="F63" s="3" t="s">
        <v>582</v>
      </c>
      <c r="G63" s="19"/>
      <c r="H63" s="20"/>
      <c r="I63" s="20"/>
    </row>
    <row r="64" spans="1:9" ht="15">
      <c r="A64" s="76" t="s">
        <v>95</v>
      </c>
      <c r="B64" s="77" t="s">
        <v>283</v>
      </c>
      <c r="C64" s="78">
        <v>1</v>
      </c>
      <c r="D64" s="79">
        <f t="shared" si="3"/>
        <v>61.75</v>
      </c>
      <c r="E64" s="22">
        <v>61.75</v>
      </c>
      <c r="F64" s="3" t="s">
        <v>582</v>
      </c>
      <c r="G64" s="19"/>
      <c r="H64" s="20"/>
      <c r="I64" s="20"/>
    </row>
    <row r="65" spans="1:9" ht="30">
      <c r="A65" s="76" t="s">
        <v>96</v>
      </c>
      <c r="B65" s="77" t="s">
        <v>286</v>
      </c>
      <c r="C65" s="78">
        <v>10</v>
      </c>
      <c r="D65" s="79">
        <f t="shared" si="3"/>
        <v>6.8</v>
      </c>
      <c r="E65" s="22">
        <v>68</v>
      </c>
      <c r="F65" s="3" t="s">
        <v>582</v>
      </c>
      <c r="G65" s="19"/>
      <c r="H65" s="20"/>
      <c r="I65" s="20"/>
    </row>
    <row r="66" spans="1:9" ht="15">
      <c r="A66" s="76" t="s">
        <v>97</v>
      </c>
      <c r="B66" s="77" t="s">
        <v>284</v>
      </c>
      <c r="C66" s="78">
        <v>100</v>
      </c>
      <c r="D66" s="79">
        <f t="shared" si="3"/>
        <v>8.7</v>
      </c>
      <c r="E66" s="22">
        <v>870</v>
      </c>
      <c r="F66" s="3" t="s">
        <v>582</v>
      </c>
      <c r="G66" s="19"/>
      <c r="H66" s="20"/>
      <c r="I66" s="20"/>
    </row>
    <row r="67" spans="1:9" ht="15">
      <c r="A67" s="76" t="s">
        <v>98</v>
      </c>
      <c r="B67" s="77" t="s">
        <v>283</v>
      </c>
      <c r="C67" s="78">
        <v>35</v>
      </c>
      <c r="D67" s="79">
        <f t="shared" si="3"/>
        <v>160.0797142857143</v>
      </c>
      <c r="E67" s="22">
        <v>5602.79</v>
      </c>
      <c r="F67" s="3" t="s">
        <v>582</v>
      </c>
      <c r="G67" s="19"/>
      <c r="H67" s="20"/>
      <c r="I67" s="20"/>
    </row>
    <row r="68" spans="1:9" ht="15">
      <c r="A68" s="76" t="s">
        <v>99</v>
      </c>
      <c r="B68" s="77" t="s">
        <v>283</v>
      </c>
      <c r="C68" s="78">
        <v>8</v>
      </c>
      <c r="D68" s="79">
        <f t="shared" si="3"/>
        <v>8.32875</v>
      </c>
      <c r="E68" s="22">
        <v>66.63</v>
      </c>
      <c r="F68" s="3" t="s">
        <v>582</v>
      </c>
      <c r="G68" s="19"/>
      <c r="H68" s="20"/>
      <c r="I68" s="20"/>
    </row>
    <row r="69" spans="1:9" ht="15">
      <c r="A69" s="76" t="s">
        <v>100</v>
      </c>
      <c r="B69" s="77" t="s">
        <v>283</v>
      </c>
      <c r="C69" s="78">
        <v>2</v>
      </c>
      <c r="D69" s="79">
        <f t="shared" si="3"/>
        <v>130.25</v>
      </c>
      <c r="E69" s="22">
        <v>260.5</v>
      </c>
      <c r="F69" s="3" t="s">
        <v>582</v>
      </c>
      <c r="G69" s="19"/>
      <c r="H69" s="20"/>
      <c r="I69" s="20"/>
    </row>
    <row r="70" spans="1:9" ht="30">
      <c r="A70" s="76" t="s">
        <v>101</v>
      </c>
      <c r="B70" s="77" t="s">
        <v>285</v>
      </c>
      <c r="C70" s="78">
        <v>9</v>
      </c>
      <c r="D70" s="79">
        <f t="shared" si="3"/>
        <v>17.462222222222223</v>
      </c>
      <c r="E70" s="22">
        <v>157.16</v>
      </c>
      <c r="F70" s="3" t="s">
        <v>582</v>
      </c>
      <c r="G70" s="19"/>
      <c r="H70" s="20"/>
      <c r="I70" s="20"/>
    </row>
    <row r="71" spans="1:9" ht="30">
      <c r="A71" s="76" t="s">
        <v>102</v>
      </c>
      <c r="B71" s="77" t="s">
        <v>285</v>
      </c>
      <c r="C71" s="78">
        <v>14</v>
      </c>
      <c r="D71" s="79">
        <f t="shared" si="3"/>
        <v>326.86857142857144</v>
      </c>
      <c r="E71" s="22">
        <v>4576.16</v>
      </c>
      <c r="F71" s="3" t="s">
        <v>582</v>
      </c>
      <c r="G71" s="19"/>
      <c r="H71" s="20"/>
      <c r="I71" s="20"/>
    </row>
    <row r="72" spans="1:9" ht="15">
      <c r="A72" s="76" t="s">
        <v>103</v>
      </c>
      <c r="B72" s="77" t="s">
        <v>284</v>
      </c>
      <c r="C72" s="78">
        <v>90</v>
      </c>
      <c r="D72" s="79">
        <f t="shared" si="3"/>
        <v>0.9199999999999999</v>
      </c>
      <c r="E72" s="22">
        <v>82.8</v>
      </c>
      <c r="F72" s="3" t="s">
        <v>582</v>
      </c>
      <c r="G72" s="19"/>
      <c r="H72" s="20"/>
      <c r="I72" s="20"/>
    </row>
    <row r="73" spans="1:9" ht="15">
      <c r="A73" s="76" t="s">
        <v>104</v>
      </c>
      <c r="B73" s="77" t="s">
        <v>284</v>
      </c>
      <c r="C73" s="78">
        <v>20</v>
      </c>
      <c r="D73" s="79">
        <f t="shared" si="3"/>
        <v>0.46950000000000003</v>
      </c>
      <c r="E73" s="22">
        <v>9.39</v>
      </c>
      <c r="F73" s="3" t="s">
        <v>582</v>
      </c>
      <c r="G73" s="19"/>
      <c r="H73" s="20"/>
      <c r="I73" s="20"/>
    </row>
    <row r="74" spans="1:9" ht="15">
      <c r="A74" s="76" t="s">
        <v>105</v>
      </c>
      <c r="B74" s="77" t="s">
        <v>283</v>
      </c>
      <c r="C74" s="78">
        <v>1</v>
      </c>
      <c r="D74" s="79">
        <f t="shared" si="3"/>
        <v>349</v>
      </c>
      <c r="E74" s="22">
        <v>349</v>
      </c>
      <c r="F74" s="3" t="s">
        <v>582</v>
      </c>
      <c r="G74" s="19"/>
      <c r="H74" s="20"/>
      <c r="I74" s="20"/>
    </row>
    <row r="75" spans="1:9" ht="15">
      <c r="A75" s="76" t="s">
        <v>106</v>
      </c>
      <c r="B75" s="77" t="s">
        <v>283</v>
      </c>
      <c r="C75" s="78">
        <v>1</v>
      </c>
      <c r="D75" s="79">
        <f t="shared" si="3"/>
        <v>142.25</v>
      </c>
      <c r="E75" s="22">
        <v>142.25</v>
      </c>
      <c r="F75" s="3" t="s">
        <v>582</v>
      </c>
      <c r="G75" s="19"/>
      <c r="H75" s="20"/>
      <c r="I75" s="20"/>
    </row>
    <row r="76" spans="1:9" ht="30">
      <c r="A76" s="76" t="s">
        <v>107</v>
      </c>
      <c r="B76" s="77" t="s">
        <v>285</v>
      </c>
      <c r="C76" s="78">
        <v>1</v>
      </c>
      <c r="D76" s="79">
        <f t="shared" si="3"/>
        <v>43.67</v>
      </c>
      <c r="E76" s="22">
        <v>43.67</v>
      </c>
      <c r="F76" s="3" t="s">
        <v>582</v>
      </c>
      <c r="G76" s="19"/>
      <c r="H76" s="20"/>
      <c r="I76" s="20"/>
    </row>
    <row r="77" spans="1:9" ht="15">
      <c r="A77" s="76" t="s">
        <v>108</v>
      </c>
      <c r="B77" s="77" t="s">
        <v>283</v>
      </c>
      <c r="C77" s="78">
        <v>1</v>
      </c>
      <c r="D77" s="79">
        <f t="shared" si="3"/>
        <v>155</v>
      </c>
      <c r="E77" s="22">
        <v>155</v>
      </c>
      <c r="F77" s="3" t="s">
        <v>582</v>
      </c>
      <c r="G77" s="19"/>
      <c r="H77" s="20"/>
      <c r="I77" s="20"/>
    </row>
    <row r="78" spans="1:9" ht="15">
      <c r="A78" s="76" t="s">
        <v>109</v>
      </c>
      <c r="B78" s="77" t="s">
        <v>287</v>
      </c>
      <c r="C78" s="78">
        <v>39</v>
      </c>
      <c r="D78" s="79">
        <f t="shared" si="3"/>
        <v>23.336410256410257</v>
      </c>
      <c r="E78" s="22">
        <v>910.12</v>
      </c>
      <c r="F78" s="3" t="s">
        <v>582</v>
      </c>
      <c r="G78" s="19"/>
      <c r="H78" s="20"/>
      <c r="I78" s="20"/>
    </row>
    <row r="79" spans="1:9" ht="15">
      <c r="A79" s="76" t="s">
        <v>110</v>
      </c>
      <c r="B79" s="77" t="s">
        <v>287</v>
      </c>
      <c r="C79" s="78">
        <v>1</v>
      </c>
      <c r="D79" s="79">
        <f t="shared" si="3"/>
        <v>6</v>
      </c>
      <c r="E79" s="22">
        <v>6</v>
      </c>
      <c r="F79" s="3" t="s">
        <v>582</v>
      </c>
      <c r="G79" s="19"/>
      <c r="H79" s="20"/>
      <c r="I79" s="20"/>
    </row>
    <row r="80" spans="1:9" ht="15">
      <c r="A80" s="76" t="s">
        <v>111</v>
      </c>
      <c r="B80" s="77" t="s">
        <v>287</v>
      </c>
      <c r="C80" s="78">
        <v>1</v>
      </c>
      <c r="D80" s="79">
        <f t="shared" si="3"/>
        <v>5.5</v>
      </c>
      <c r="E80" s="22">
        <v>5.5</v>
      </c>
      <c r="F80" s="3" t="s">
        <v>582</v>
      </c>
      <c r="G80" s="19"/>
      <c r="H80" s="20"/>
      <c r="I80" s="20"/>
    </row>
    <row r="81" spans="1:9" ht="15">
      <c r="A81" s="76" t="s">
        <v>112</v>
      </c>
      <c r="B81" s="77" t="s">
        <v>287</v>
      </c>
      <c r="C81" s="78">
        <v>1</v>
      </c>
      <c r="D81" s="79">
        <f t="shared" si="3"/>
        <v>8.5</v>
      </c>
      <c r="E81" s="22">
        <v>8.5</v>
      </c>
      <c r="F81" s="3" t="s">
        <v>582</v>
      </c>
      <c r="G81" s="19"/>
      <c r="H81" s="20"/>
      <c r="I81" s="20"/>
    </row>
    <row r="82" spans="1:9" ht="15">
      <c r="A82" s="76" t="s">
        <v>113</v>
      </c>
      <c r="B82" s="77" t="s">
        <v>287</v>
      </c>
      <c r="C82" s="78">
        <v>1</v>
      </c>
      <c r="D82" s="79">
        <f t="shared" si="3"/>
        <v>9</v>
      </c>
      <c r="E82" s="22">
        <v>9</v>
      </c>
      <c r="F82" s="3" t="s">
        <v>582</v>
      </c>
      <c r="G82" s="19"/>
      <c r="H82" s="20"/>
      <c r="I82" s="20"/>
    </row>
    <row r="83" spans="1:9" ht="15">
      <c r="A83" s="76" t="s">
        <v>114</v>
      </c>
      <c r="B83" s="77" t="s">
        <v>287</v>
      </c>
      <c r="C83" s="78">
        <v>1</v>
      </c>
      <c r="D83" s="79">
        <f t="shared" si="3"/>
        <v>7.5</v>
      </c>
      <c r="E83" s="22">
        <v>7.5</v>
      </c>
      <c r="F83" s="3" t="s">
        <v>582</v>
      </c>
      <c r="G83" s="19"/>
      <c r="H83" s="20"/>
      <c r="I83" s="20"/>
    </row>
    <row r="84" spans="1:9" ht="15">
      <c r="A84" s="76" t="s">
        <v>115</v>
      </c>
      <c r="B84" s="77" t="s">
        <v>287</v>
      </c>
      <c r="C84" s="78">
        <v>1</v>
      </c>
      <c r="D84" s="79">
        <f t="shared" si="3"/>
        <v>9.5</v>
      </c>
      <c r="E84" s="22">
        <v>9.5</v>
      </c>
      <c r="F84" s="3" t="s">
        <v>582</v>
      </c>
      <c r="G84" s="19"/>
      <c r="H84" s="20"/>
      <c r="I84" s="20"/>
    </row>
    <row r="85" spans="1:9" ht="15">
      <c r="A85" s="76" t="s">
        <v>116</v>
      </c>
      <c r="B85" s="77" t="s">
        <v>287</v>
      </c>
      <c r="C85" s="78">
        <v>1</v>
      </c>
      <c r="D85" s="79">
        <f t="shared" si="3"/>
        <v>23.34</v>
      </c>
      <c r="E85" s="22">
        <v>23.34</v>
      </c>
      <c r="F85" s="3" t="s">
        <v>582</v>
      </c>
      <c r="G85" s="19"/>
      <c r="H85" s="20"/>
      <c r="I85" s="20"/>
    </row>
    <row r="86" spans="1:9" ht="15">
      <c r="A86" s="76" t="s">
        <v>117</v>
      </c>
      <c r="B86" s="77" t="s">
        <v>283</v>
      </c>
      <c r="C86" s="78">
        <v>2</v>
      </c>
      <c r="D86" s="79">
        <f t="shared" si="3"/>
        <v>59.335</v>
      </c>
      <c r="E86" s="22">
        <v>118.67</v>
      </c>
      <c r="F86" s="3" t="s">
        <v>582</v>
      </c>
      <c r="G86" s="19"/>
      <c r="H86" s="20"/>
      <c r="I86" s="20"/>
    </row>
    <row r="87" spans="1:9" ht="15">
      <c r="A87" s="76" t="s">
        <v>118</v>
      </c>
      <c r="B87" s="77" t="s">
        <v>283</v>
      </c>
      <c r="C87" s="78">
        <v>10</v>
      </c>
      <c r="D87" s="79">
        <f t="shared" si="3"/>
        <v>10.411</v>
      </c>
      <c r="E87" s="22">
        <v>104.11</v>
      </c>
      <c r="F87" s="3" t="s">
        <v>582</v>
      </c>
      <c r="G87" s="19"/>
      <c r="H87" s="20"/>
      <c r="I87" s="20"/>
    </row>
    <row r="88" spans="1:9" ht="15">
      <c r="A88" s="76" t="s">
        <v>119</v>
      </c>
      <c r="B88" s="77" t="s">
        <v>283</v>
      </c>
      <c r="C88" s="78">
        <v>24</v>
      </c>
      <c r="D88" s="79">
        <f t="shared" si="3"/>
        <v>8.904166666666667</v>
      </c>
      <c r="E88" s="22">
        <v>213.7</v>
      </c>
      <c r="F88" s="3" t="s">
        <v>582</v>
      </c>
      <c r="G88" s="19"/>
      <c r="H88" s="20"/>
      <c r="I88" s="20"/>
    </row>
    <row r="89" spans="1:9" ht="30">
      <c r="A89" s="76" t="s">
        <v>120</v>
      </c>
      <c r="B89" s="77" t="s">
        <v>285</v>
      </c>
      <c r="C89" s="78">
        <v>2</v>
      </c>
      <c r="D89" s="79">
        <f t="shared" si="3"/>
        <v>71.3</v>
      </c>
      <c r="E89" s="22">
        <v>142.6</v>
      </c>
      <c r="F89" s="3" t="s">
        <v>582</v>
      </c>
      <c r="G89" s="19"/>
      <c r="H89" s="20"/>
      <c r="I89" s="20"/>
    </row>
    <row r="90" spans="1:9" ht="30">
      <c r="A90" s="76" t="s">
        <v>121</v>
      </c>
      <c r="B90" s="77" t="s">
        <v>285</v>
      </c>
      <c r="C90" s="78">
        <v>4</v>
      </c>
      <c r="D90" s="79">
        <f t="shared" si="3"/>
        <v>40.5</v>
      </c>
      <c r="E90" s="22">
        <v>162</v>
      </c>
      <c r="F90" s="3" t="s">
        <v>582</v>
      </c>
      <c r="G90" s="19"/>
      <c r="H90" s="20"/>
      <c r="I90" s="20"/>
    </row>
    <row r="91" spans="1:9" ht="30">
      <c r="A91" s="76" t="s">
        <v>122</v>
      </c>
      <c r="B91" s="77" t="s">
        <v>285</v>
      </c>
      <c r="C91" s="78">
        <v>2</v>
      </c>
      <c r="D91" s="79">
        <f t="shared" si="3"/>
        <v>16.6</v>
      </c>
      <c r="E91" s="22">
        <v>33.2</v>
      </c>
      <c r="F91" s="3" t="s">
        <v>582</v>
      </c>
      <c r="G91" s="19"/>
      <c r="H91" s="20"/>
      <c r="I91" s="20"/>
    </row>
    <row r="92" spans="1:9" ht="15">
      <c r="A92" s="76" t="s">
        <v>123</v>
      </c>
      <c r="B92" s="77" t="s">
        <v>283</v>
      </c>
      <c r="C92" s="78">
        <v>15</v>
      </c>
      <c r="D92" s="79">
        <f t="shared" si="3"/>
        <v>22.30933333333333</v>
      </c>
      <c r="E92" s="22">
        <v>334.64</v>
      </c>
      <c r="F92" s="3" t="s">
        <v>582</v>
      </c>
      <c r="G92" s="19"/>
      <c r="H92" s="20"/>
      <c r="I92" s="20"/>
    </row>
    <row r="93" spans="1:9" ht="30">
      <c r="A93" s="76" t="s">
        <v>124</v>
      </c>
      <c r="B93" s="77" t="s">
        <v>285</v>
      </c>
      <c r="C93" s="78">
        <v>1</v>
      </c>
      <c r="D93" s="79">
        <f t="shared" si="3"/>
        <v>81.5</v>
      </c>
      <c r="E93" s="22">
        <v>81.5</v>
      </c>
      <c r="F93" s="3" t="s">
        <v>582</v>
      </c>
      <c r="G93" s="19"/>
      <c r="H93" s="20"/>
      <c r="I93" s="20"/>
    </row>
    <row r="94" spans="1:9" ht="15">
      <c r="A94" s="76" t="s">
        <v>125</v>
      </c>
      <c r="B94" s="77" t="s">
        <v>283</v>
      </c>
      <c r="C94" s="78">
        <v>4</v>
      </c>
      <c r="D94" s="79">
        <f t="shared" si="3"/>
        <v>35.4675</v>
      </c>
      <c r="E94" s="22">
        <v>141.87</v>
      </c>
      <c r="F94" s="3" t="s">
        <v>582</v>
      </c>
      <c r="G94" s="19"/>
      <c r="H94" s="20"/>
      <c r="I94" s="20"/>
    </row>
    <row r="95" spans="1:9" ht="15">
      <c r="A95" s="76" t="s">
        <v>126</v>
      </c>
      <c r="B95" s="77" t="s">
        <v>283</v>
      </c>
      <c r="C95" s="78">
        <v>1</v>
      </c>
      <c r="D95" s="79">
        <f t="shared" si="3"/>
        <v>26</v>
      </c>
      <c r="E95" s="22">
        <v>26</v>
      </c>
      <c r="F95" s="3" t="s">
        <v>582</v>
      </c>
      <c r="G95" s="19"/>
      <c r="H95" s="20"/>
      <c r="I95" s="20"/>
    </row>
    <row r="96" spans="1:9" ht="15">
      <c r="A96" s="76" t="s">
        <v>127</v>
      </c>
      <c r="B96" s="77" t="s">
        <v>283</v>
      </c>
      <c r="C96" s="78">
        <v>6</v>
      </c>
      <c r="D96" s="79">
        <f t="shared" si="3"/>
        <v>42.88833333333333</v>
      </c>
      <c r="E96" s="22">
        <v>257.33</v>
      </c>
      <c r="F96" s="3" t="s">
        <v>582</v>
      </c>
      <c r="G96" s="19"/>
      <c r="H96" s="20"/>
      <c r="I96" s="20"/>
    </row>
    <row r="97" spans="1:9" ht="15">
      <c r="A97" s="76" t="s">
        <v>128</v>
      </c>
      <c r="B97" s="77" t="s">
        <v>284</v>
      </c>
      <c r="C97" s="78">
        <v>100</v>
      </c>
      <c r="D97" s="79">
        <f t="shared" si="3"/>
        <v>1.3156999999999999</v>
      </c>
      <c r="E97" s="22">
        <v>131.57</v>
      </c>
      <c r="F97" s="3" t="s">
        <v>582</v>
      </c>
      <c r="G97" s="19"/>
      <c r="H97" s="20"/>
      <c r="I97" s="20"/>
    </row>
    <row r="98" spans="1:9" ht="15">
      <c r="A98" s="76" t="s">
        <v>129</v>
      </c>
      <c r="B98" s="77" t="s">
        <v>283</v>
      </c>
      <c r="C98" s="78">
        <v>3</v>
      </c>
      <c r="D98" s="79">
        <f t="shared" si="3"/>
        <v>229.33333333333334</v>
      </c>
      <c r="E98" s="22">
        <v>688</v>
      </c>
      <c r="F98" s="3" t="s">
        <v>582</v>
      </c>
      <c r="G98" s="19"/>
      <c r="H98" s="20"/>
      <c r="I98" s="20"/>
    </row>
    <row r="99" spans="1:9" ht="15">
      <c r="A99" s="76" t="s">
        <v>130</v>
      </c>
      <c r="B99" s="77" t="s">
        <v>283</v>
      </c>
      <c r="C99" s="78">
        <v>11</v>
      </c>
      <c r="D99" s="79">
        <f t="shared" si="3"/>
        <v>31.181818181818183</v>
      </c>
      <c r="E99" s="22">
        <v>343</v>
      </c>
      <c r="F99" s="3" t="s">
        <v>582</v>
      </c>
      <c r="G99" s="19"/>
      <c r="H99" s="20"/>
      <c r="I99" s="20"/>
    </row>
    <row r="100" spans="1:9" ht="30">
      <c r="A100" s="76" t="s">
        <v>131</v>
      </c>
      <c r="B100" s="77" t="s">
        <v>289</v>
      </c>
      <c r="C100" s="78">
        <v>3</v>
      </c>
      <c r="D100" s="79">
        <f t="shared" si="3"/>
        <v>25</v>
      </c>
      <c r="E100" s="22">
        <v>75</v>
      </c>
      <c r="F100" s="3" t="s">
        <v>582</v>
      </c>
      <c r="G100" s="19"/>
      <c r="H100" s="20"/>
      <c r="I100" s="20"/>
    </row>
    <row r="101" spans="1:9" ht="15">
      <c r="A101" s="76" t="s">
        <v>132</v>
      </c>
      <c r="B101" s="77" t="s">
        <v>283</v>
      </c>
      <c r="C101" s="78">
        <v>5</v>
      </c>
      <c r="D101" s="79">
        <f t="shared" si="3"/>
        <v>30.182</v>
      </c>
      <c r="E101" s="22">
        <v>150.91</v>
      </c>
      <c r="F101" s="3" t="s">
        <v>582</v>
      </c>
      <c r="G101" s="19"/>
      <c r="H101" s="20"/>
      <c r="I101" s="20"/>
    </row>
    <row r="102" spans="1:9" ht="15">
      <c r="A102" s="76" t="s">
        <v>133</v>
      </c>
      <c r="B102" s="77" t="s">
        <v>283</v>
      </c>
      <c r="C102" s="78">
        <v>3</v>
      </c>
      <c r="D102" s="79">
        <f t="shared" si="3"/>
        <v>31</v>
      </c>
      <c r="E102" s="22">
        <v>93</v>
      </c>
      <c r="F102" s="3" t="s">
        <v>582</v>
      </c>
      <c r="G102" s="19"/>
      <c r="H102" s="20"/>
      <c r="I102" s="20"/>
    </row>
    <row r="103" spans="1:9" ht="15">
      <c r="A103" s="76" t="s">
        <v>134</v>
      </c>
      <c r="B103" s="77" t="s">
        <v>283</v>
      </c>
      <c r="C103" s="78">
        <v>21</v>
      </c>
      <c r="D103" s="79">
        <f t="shared" si="3"/>
        <v>158.42619047619047</v>
      </c>
      <c r="E103" s="22">
        <v>3326.95</v>
      </c>
      <c r="F103" s="3" t="s">
        <v>582</v>
      </c>
      <c r="G103" s="19"/>
      <c r="H103" s="20"/>
      <c r="I103" s="20"/>
    </row>
    <row r="104" spans="1:9" ht="15">
      <c r="A104" s="76" t="s">
        <v>135</v>
      </c>
      <c r="B104" s="77" t="s">
        <v>283</v>
      </c>
      <c r="C104" s="78">
        <v>3</v>
      </c>
      <c r="D104" s="79">
        <f t="shared" si="3"/>
        <v>83.2</v>
      </c>
      <c r="E104" s="22">
        <v>249.6</v>
      </c>
      <c r="F104" s="3" t="s">
        <v>582</v>
      </c>
      <c r="G104" s="19"/>
      <c r="H104" s="20"/>
      <c r="I104" s="20"/>
    </row>
    <row r="105" spans="1:9" ht="30">
      <c r="A105" s="76" t="s">
        <v>136</v>
      </c>
      <c r="B105" s="77" t="s">
        <v>286</v>
      </c>
      <c r="C105" s="78">
        <v>5</v>
      </c>
      <c r="D105" s="79">
        <f t="shared" si="3"/>
        <v>9.638</v>
      </c>
      <c r="E105" s="22">
        <v>48.19</v>
      </c>
      <c r="F105" s="3" t="s">
        <v>582</v>
      </c>
      <c r="G105" s="19"/>
      <c r="H105" s="20"/>
      <c r="I105" s="20"/>
    </row>
    <row r="106" spans="1:9" ht="15">
      <c r="A106" s="76" t="s">
        <v>137</v>
      </c>
      <c r="B106" s="77" t="s">
        <v>283</v>
      </c>
      <c r="C106" s="78">
        <v>1</v>
      </c>
      <c r="D106" s="79">
        <f t="shared" si="3"/>
        <v>232</v>
      </c>
      <c r="E106" s="22">
        <v>232</v>
      </c>
      <c r="F106" s="3" t="s">
        <v>582</v>
      </c>
      <c r="G106" s="19"/>
      <c r="H106" s="20"/>
      <c r="I106" s="20"/>
    </row>
    <row r="107" spans="1:9" ht="15">
      <c r="A107" s="76" t="s">
        <v>138</v>
      </c>
      <c r="B107" s="77" t="s">
        <v>284</v>
      </c>
      <c r="C107" s="78">
        <v>204</v>
      </c>
      <c r="D107" s="79">
        <f t="shared" si="3"/>
        <v>3.507156862745098</v>
      </c>
      <c r="E107" s="22">
        <v>715.46</v>
      </c>
      <c r="F107" s="3" t="s">
        <v>582</v>
      </c>
      <c r="G107" s="19"/>
      <c r="H107" s="20"/>
      <c r="I107" s="20"/>
    </row>
    <row r="108" spans="1:9" ht="15">
      <c r="A108" s="76" t="s">
        <v>139</v>
      </c>
      <c r="B108" s="77" t="s">
        <v>283</v>
      </c>
      <c r="C108" s="78">
        <v>4</v>
      </c>
      <c r="D108" s="79">
        <f t="shared" si="3"/>
        <v>57.645</v>
      </c>
      <c r="E108" s="22">
        <v>230.58</v>
      </c>
      <c r="F108" s="3" t="s">
        <v>582</v>
      </c>
      <c r="G108" s="19"/>
      <c r="H108" s="20"/>
      <c r="I108" s="20"/>
    </row>
    <row r="109" spans="1:9" ht="30">
      <c r="A109" s="76" t="s">
        <v>140</v>
      </c>
      <c r="B109" s="77" t="s">
        <v>286</v>
      </c>
      <c r="C109" s="78">
        <v>20</v>
      </c>
      <c r="D109" s="79">
        <f t="shared" si="3"/>
        <v>2.2</v>
      </c>
      <c r="E109" s="22">
        <v>44</v>
      </c>
      <c r="F109" s="3" t="s">
        <v>582</v>
      </c>
      <c r="G109" s="19"/>
      <c r="H109" s="20"/>
      <c r="I109" s="20"/>
    </row>
    <row r="110" spans="1:9" ht="30">
      <c r="A110" s="76" t="s">
        <v>141</v>
      </c>
      <c r="B110" s="77" t="s">
        <v>286</v>
      </c>
      <c r="C110" s="78">
        <v>10</v>
      </c>
      <c r="D110" s="79">
        <f t="shared" si="3"/>
        <v>2.305</v>
      </c>
      <c r="E110" s="22">
        <v>23.05</v>
      </c>
      <c r="F110" s="3" t="s">
        <v>582</v>
      </c>
      <c r="G110" s="19"/>
      <c r="H110" s="20"/>
      <c r="I110" s="20"/>
    </row>
    <row r="111" spans="1:9" ht="15">
      <c r="A111" s="76" t="s">
        <v>142</v>
      </c>
      <c r="B111" s="77" t="s">
        <v>284</v>
      </c>
      <c r="C111" s="78">
        <v>80</v>
      </c>
      <c r="D111" s="79">
        <f t="shared" si="3"/>
        <v>3.975</v>
      </c>
      <c r="E111" s="22">
        <v>318</v>
      </c>
      <c r="F111" s="3" t="s">
        <v>582</v>
      </c>
      <c r="G111" s="19"/>
      <c r="H111" s="20"/>
      <c r="I111" s="20"/>
    </row>
    <row r="112" spans="1:9" ht="15">
      <c r="A112" s="76" t="s">
        <v>143</v>
      </c>
      <c r="B112" s="77" t="s">
        <v>283</v>
      </c>
      <c r="C112" s="78">
        <v>1</v>
      </c>
      <c r="D112" s="79">
        <f t="shared" si="3"/>
        <v>65.85</v>
      </c>
      <c r="E112" s="22">
        <v>65.85</v>
      </c>
      <c r="F112" s="3" t="s">
        <v>582</v>
      </c>
      <c r="G112" s="19"/>
      <c r="H112" s="20"/>
      <c r="I112" s="20"/>
    </row>
    <row r="113" spans="1:9" ht="15">
      <c r="A113" s="76" t="s">
        <v>144</v>
      </c>
      <c r="B113" s="77" t="s">
        <v>283</v>
      </c>
      <c r="C113" s="78">
        <v>7</v>
      </c>
      <c r="D113" s="79">
        <f t="shared" si="3"/>
        <v>11.362857142857143</v>
      </c>
      <c r="E113" s="22">
        <v>79.54</v>
      </c>
      <c r="F113" s="3" t="s">
        <v>582</v>
      </c>
      <c r="G113" s="19"/>
      <c r="H113" s="20"/>
      <c r="I113" s="20"/>
    </row>
    <row r="114" spans="1:9" ht="30">
      <c r="A114" s="76" t="s">
        <v>145</v>
      </c>
      <c r="B114" s="77" t="s">
        <v>285</v>
      </c>
      <c r="C114" s="78">
        <v>1</v>
      </c>
      <c r="D114" s="79">
        <f t="shared" si="3"/>
        <v>10.5</v>
      </c>
      <c r="E114" s="22">
        <v>10.5</v>
      </c>
      <c r="F114" s="3" t="s">
        <v>582</v>
      </c>
      <c r="G114" s="19"/>
      <c r="H114" s="20"/>
      <c r="I114" s="20"/>
    </row>
    <row r="115" spans="1:9" ht="30">
      <c r="A115" s="76" t="s">
        <v>146</v>
      </c>
      <c r="B115" s="77" t="s">
        <v>285</v>
      </c>
      <c r="C115" s="78">
        <v>1</v>
      </c>
      <c r="D115" s="79">
        <f t="shared" si="3"/>
        <v>48.68</v>
      </c>
      <c r="E115" s="22">
        <v>48.68</v>
      </c>
      <c r="F115" s="3" t="s">
        <v>582</v>
      </c>
      <c r="G115" s="19"/>
      <c r="H115" s="20"/>
      <c r="I115" s="20"/>
    </row>
    <row r="116" spans="1:9" ht="15">
      <c r="A116" s="76" t="s">
        <v>152</v>
      </c>
      <c r="B116" s="77" t="s">
        <v>287</v>
      </c>
      <c r="C116" s="78">
        <v>1</v>
      </c>
      <c r="D116" s="79">
        <f aca="true" t="shared" si="4" ref="D116:D174">E116/C116</f>
        <v>23</v>
      </c>
      <c r="E116" s="22">
        <v>23</v>
      </c>
      <c r="F116" s="3" t="s">
        <v>582</v>
      </c>
      <c r="G116" s="19"/>
      <c r="H116" s="20"/>
      <c r="I116" s="20"/>
    </row>
    <row r="117" spans="1:9" ht="15">
      <c r="A117" s="76" t="s">
        <v>153</v>
      </c>
      <c r="B117" s="77" t="s">
        <v>283</v>
      </c>
      <c r="C117" s="78">
        <v>1</v>
      </c>
      <c r="D117" s="79">
        <f t="shared" si="4"/>
        <v>185</v>
      </c>
      <c r="E117" s="22">
        <v>185</v>
      </c>
      <c r="F117" s="3" t="s">
        <v>582</v>
      </c>
      <c r="G117" s="19"/>
      <c r="H117" s="20"/>
      <c r="I117" s="20"/>
    </row>
    <row r="118" spans="1:9" ht="15">
      <c r="A118" s="76" t="s">
        <v>154</v>
      </c>
      <c r="B118" s="77" t="s">
        <v>284</v>
      </c>
      <c r="C118" s="78">
        <v>1</v>
      </c>
      <c r="D118" s="79">
        <f t="shared" si="4"/>
        <v>30.5</v>
      </c>
      <c r="E118" s="22">
        <v>30.5</v>
      </c>
      <c r="F118" s="3" t="s">
        <v>582</v>
      </c>
      <c r="G118" s="19"/>
      <c r="H118" s="20"/>
      <c r="I118" s="20"/>
    </row>
    <row r="119" spans="1:9" ht="15">
      <c r="A119" s="76" t="s">
        <v>155</v>
      </c>
      <c r="B119" s="77" t="s">
        <v>290</v>
      </c>
      <c r="C119" s="78">
        <v>1</v>
      </c>
      <c r="D119" s="79">
        <f t="shared" si="4"/>
        <v>234</v>
      </c>
      <c r="E119" s="22">
        <v>234</v>
      </c>
      <c r="F119" s="3" t="s">
        <v>582</v>
      </c>
      <c r="G119" s="19"/>
      <c r="H119" s="20"/>
      <c r="I119" s="20"/>
    </row>
    <row r="120" spans="1:9" ht="30">
      <c r="A120" s="76" t="s">
        <v>156</v>
      </c>
      <c r="B120" s="77" t="s">
        <v>285</v>
      </c>
      <c r="C120" s="78">
        <v>2</v>
      </c>
      <c r="D120" s="79">
        <f t="shared" si="4"/>
        <v>51.125</v>
      </c>
      <c r="E120" s="22">
        <v>102.25</v>
      </c>
      <c r="F120" s="3" t="s">
        <v>582</v>
      </c>
      <c r="G120" s="19"/>
      <c r="H120" s="20"/>
      <c r="I120" s="20"/>
    </row>
    <row r="121" spans="1:9" ht="15">
      <c r="A121" s="76" t="s">
        <v>157</v>
      </c>
      <c r="B121" s="77" t="s">
        <v>287</v>
      </c>
      <c r="C121" s="78">
        <v>12</v>
      </c>
      <c r="D121" s="79">
        <f t="shared" si="4"/>
        <v>139</v>
      </c>
      <c r="E121" s="22">
        <v>1668</v>
      </c>
      <c r="F121" s="3" t="s">
        <v>582</v>
      </c>
      <c r="G121" s="19"/>
      <c r="H121" s="20"/>
      <c r="I121" s="20"/>
    </row>
    <row r="122" spans="1:9" ht="15">
      <c r="A122" s="76" t="s">
        <v>158</v>
      </c>
      <c r="B122" s="77" t="s">
        <v>287</v>
      </c>
      <c r="C122" s="78">
        <v>5</v>
      </c>
      <c r="D122" s="79">
        <f t="shared" si="4"/>
        <v>256</v>
      </c>
      <c r="E122" s="22">
        <v>1280</v>
      </c>
      <c r="F122" s="3" t="s">
        <v>582</v>
      </c>
      <c r="G122" s="19"/>
      <c r="H122" s="20"/>
      <c r="I122" s="20"/>
    </row>
    <row r="123" spans="1:9" ht="15">
      <c r="A123" s="76" t="s">
        <v>159</v>
      </c>
      <c r="B123" s="77" t="s">
        <v>283</v>
      </c>
      <c r="C123" s="78">
        <v>2</v>
      </c>
      <c r="D123" s="79">
        <f t="shared" si="4"/>
        <v>25</v>
      </c>
      <c r="E123" s="22">
        <v>50</v>
      </c>
      <c r="F123" s="3" t="s">
        <v>582</v>
      </c>
      <c r="G123" s="19"/>
      <c r="H123" s="20"/>
      <c r="I123" s="20"/>
    </row>
    <row r="124" spans="1:9" ht="15">
      <c r="A124" s="76" t="s">
        <v>160</v>
      </c>
      <c r="B124" s="77" t="s">
        <v>283</v>
      </c>
      <c r="C124" s="78">
        <v>1</v>
      </c>
      <c r="D124" s="79">
        <f t="shared" si="4"/>
        <v>228</v>
      </c>
      <c r="E124" s="22">
        <v>228</v>
      </c>
      <c r="F124" s="3" t="s">
        <v>582</v>
      </c>
      <c r="G124" s="19"/>
      <c r="H124" s="20"/>
      <c r="I124" s="20"/>
    </row>
    <row r="125" spans="1:9" ht="30">
      <c r="A125" s="76" t="s">
        <v>161</v>
      </c>
      <c r="B125" s="77" t="s">
        <v>285</v>
      </c>
      <c r="C125" s="78">
        <v>1</v>
      </c>
      <c r="D125" s="79">
        <f t="shared" si="4"/>
        <v>15.17</v>
      </c>
      <c r="E125" s="22">
        <v>15.17</v>
      </c>
      <c r="F125" s="3" t="s">
        <v>582</v>
      </c>
      <c r="G125" s="19"/>
      <c r="H125" s="20"/>
      <c r="I125" s="20"/>
    </row>
    <row r="126" spans="1:9" ht="15">
      <c r="A126" s="76" t="s">
        <v>162</v>
      </c>
      <c r="B126" s="77" t="s">
        <v>283</v>
      </c>
      <c r="C126" s="78">
        <v>1</v>
      </c>
      <c r="D126" s="79">
        <f t="shared" si="4"/>
        <v>42.15</v>
      </c>
      <c r="E126" s="22">
        <v>42.15</v>
      </c>
      <c r="F126" s="3" t="s">
        <v>582</v>
      </c>
      <c r="G126" s="19"/>
      <c r="H126" s="20"/>
      <c r="I126" s="20"/>
    </row>
    <row r="127" spans="1:9" ht="30">
      <c r="A127" s="76" t="s">
        <v>163</v>
      </c>
      <c r="B127" s="77" t="s">
        <v>289</v>
      </c>
      <c r="C127" s="78">
        <v>12</v>
      </c>
      <c r="D127" s="79">
        <f t="shared" si="4"/>
        <v>30.569999999999997</v>
      </c>
      <c r="E127" s="22">
        <v>366.84</v>
      </c>
      <c r="F127" s="3" t="s">
        <v>582</v>
      </c>
      <c r="G127" s="19"/>
      <c r="H127" s="20"/>
      <c r="I127" s="20"/>
    </row>
    <row r="128" spans="1:9" ht="30">
      <c r="A128" s="76" t="s">
        <v>164</v>
      </c>
      <c r="B128" s="77" t="s">
        <v>285</v>
      </c>
      <c r="C128" s="78">
        <v>1</v>
      </c>
      <c r="D128" s="79">
        <f t="shared" si="4"/>
        <v>262</v>
      </c>
      <c r="E128" s="22">
        <v>262</v>
      </c>
      <c r="F128" s="3" t="s">
        <v>582</v>
      </c>
      <c r="G128" s="19"/>
      <c r="H128" s="20"/>
      <c r="I128" s="20"/>
    </row>
    <row r="129" spans="1:9" ht="30">
      <c r="A129" s="76" t="s">
        <v>165</v>
      </c>
      <c r="B129" s="77" t="s">
        <v>285</v>
      </c>
      <c r="C129" s="78">
        <v>1</v>
      </c>
      <c r="D129" s="79">
        <f t="shared" si="4"/>
        <v>15.74</v>
      </c>
      <c r="E129" s="22">
        <v>15.74</v>
      </c>
      <c r="F129" s="3" t="s">
        <v>582</v>
      </c>
      <c r="G129" s="19"/>
      <c r="H129" s="20"/>
      <c r="I129" s="20"/>
    </row>
    <row r="130" spans="1:9" ht="15">
      <c r="A130" s="76" t="s">
        <v>166</v>
      </c>
      <c r="B130" s="77" t="s">
        <v>287</v>
      </c>
      <c r="C130" s="78">
        <v>1</v>
      </c>
      <c r="D130" s="79">
        <f t="shared" si="4"/>
        <v>18</v>
      </c>
      <c r="E130" s="22">
        <v>18</v>
      </c>
      <c r="F130" s="3" t="s">
        <v>582</v>
      </c>
      <c r="G130" s="19"/>
      <c r="H130" s="20"/>
      <c r="I130" s="20"/>
    </row>
    <row r="131" spans="1:9" ht="15">
      <c r="A131" s="76" t="s">
        <v>167</v>
      </c>
      <c r="B131" s="77" t="s">
        <v>287</v>
      </c>
      <c r="C131" s="78">
        <v>64</v>
      </c>
      <c r="D131" s="79">
        <f t="shared" si="4"/>
        <v>2.66546875</v>
      </c>
      <c r="E131" s="22">
        <v>170.59</v>
      </c>
      <c r="F131" s="3" t="s">
        <v>582</v>
      </c>
      <c r="G131" s="19"/>
      <c r="H131" s="20"/>
      <c r="I131" s="20"/>
    </row>
    <row r="132" spans="1:9" ht="15">
      <c r="A132" s="76" t="s">
        <v>168</v>
      </c>
      <c r="B132" s="77" t="s">
        <v>287</v>
      </c>
      <c r="C132" s="78">
        <v>6</v>
      </c>
      <c r="D132" s="79">
        <f t="shared" si="4"/>
        <v>36.906666666666666</v>
      </c>
      <c r="E132" s="22">
        <v>221.44</v>
      </c>
      <c r="F132" s="3" t="s">
        <v>582</v>
      </c>
      <c r="G132" s="19"/>
      <c r="H132" s="20"/>
      <c r="I132" s="20"/>
    </row>
    <row r="133" spans="1:9" ht="15">
      <c r="A133" s="76" t="s">
        <v>169</v>
      </c>
      <c r="B133" s="77" t="s">
        <v>283</v>
      </c>
      <c r="C133" s="78">
        <v>1</v>
      </c>
      <c r="D133" s="79">
        <f t="shared" si="4"/>
        <v>234</v>
      </c>
      <c r="E133" s="22">
        <v>234</v>
      </c>
      <c r="F133" s="3" t="s">
        <v>582</v>
      </c>
      <c r="G133" s="19"/>
      <c r="H133" s="20"/>
      <c r="I133" s="20"/>
    </row>
    <row r="134" spans="1:9" ht="15">
      <c r="A134" s="76" t="s">
        <v>170</v>
      </c>
      <c r="B134" s="77" t="s">
        <v>283</v>
      </c>
      <c r="C134" s="78">
        <v>4</v>
      </c>
      <c r="D134" s="79">
        <f t="shared" si="4"/>
        <v>438.725</v>
      </c>
      <c r="E134" s="22">
        <v>1754.9</v>
      </c>
      <c r="F134" s="3" t="s">
        <v>582</v>
      </c>
      <c r="G134" s="19"/>
      <c r="H134" s="20"/>
      <c r="I134" s="20"/>
    </row>
    <row r="135" spans="1:9" ht="15">
      <c r="A135" s="76" t="s">
        <v>171</v>
      </c>
      <c r="B135" s="77" t="s">
        <v>291</v>
      </c>
      <c r="C135" s="78">
        <v>1</v>
      </c>
      <c r="D135" s="79">
        <f t="shared" si="4"/>
        <v>430</v>
      </c>
      <c r="E135" s="22">
        <v>430</v>
      </c>
      <c r="F135" s="3" t="s">
        <v>582</v>
      </c>
      <c r="G135" s="19"/>
      <c r="H135" s="20"/>
      <c r="I135" s="20"/>
    </row>
    <row r="136" spans="1:9" ht="15">
      <c r="A136" s="76" t="s">
        <v>172</v>
      </c>
      <c r="B136" s="77" t="s">
        <v>283</v>
      </c>
      <c r="C136" s="78">
        <v>1</v>
      </c>
      <c r="D136" s="79">
        <f t="shared" si="4"/>
        <v>26</v>
      </c>
      <c r="E136" s="22">
        <v>26</v>
      </c>
      <c r="F136" s="3" t="s">
        <v>582</v>
      </c>
      <c r="G136" s="19"/>
      <c r="H136" s="20"/>
      <c r="I136" s="20"/>
    </row>
    <row r="137" spans="1:9" ht="15">
      <c r="A137" s="76" t="s">
        <v>173</v>
      </c>
      <c r="B137" s="77" t="s">
        <v>291</v>
      </c>
      <c r="C137" s="78">
        <v>60</v>
      </c>
      <c r="D137" s="79">
        <f t="shared" si="4"/>
        <v>2.1416666666666666</v>
      </c>
      <c r="E137" s="22">
        <v>128.5</v>
      </c>
      <c r="F137" s="3" t="s">
        <v>582</v>
      </c>
      <c r="G137" s="19"/>
      <c r="H137" s="20"/>
      <c r="I137" s="20"/>
    </row>
    <row r="138" spans="1:9" ht="15">
      <c r="A138" s="76" t="s">
        <v>174</v>
      </c>
      <c r="B138" s="77" t="s">
        <v>283</v>
      </c>
      <c r="C138" s="78">
        <v>4</v>
      </c>
      <c r="D138" s="79">
        <f t="shared" si="4"/>
        <v>35.6175</v>
      </c>
      <c r="E138" s="22">
        <v>142.47</v>
      </c>
      <c r="F138" s="3" t="s">
        <v>582</v>
      </c>
      <c r="G138" s="19"/>
      <c r="H138" s="20"/>
      <c r="I138" s="20"/>
    </row>
    <row r="139" spans="1:9" ht="15">
      <c r="A139" s="76" t="s">
        <v>175</v>
      </c>
      <c r="B139" s="77" t="s">
        <v>283</v>
      </c>
      <c r="C139" s="78">
        <v>5</v>
      </c>
      <c r="D139" s="79">
        <f t="shared" si="4"/>
        <v>21.5</v>
      </c>
      <c r="E139" s="22">
        <v>107.5</v>
      </c>
      <c r="F139" s="3" t="s">
        <v>582</v>
      </c>
      <c r="G139" s="19"/>
      <c r="H139" s="20"/>
      <c r="I139" s="20"/>
    </row>
    <row r="140" spans="1:9" ht="15">
      <c r="A140" s="76" t="s">
        <v>176</v>
      </c>
      <c r="B140" s="77" t="s">
        <v>284</v>
      </c>
      <c r="C140" s="78">
        <v>30</v>
      </c>
      <c r="D140" s="79">
        <f t="shared" si="4"/>
        <v>2.928</v>
      </c>
      <c r="E140" s="22">
        <v>87.84</v>
      </c>
      <c r="F140" s="3" t="s">
        <v>582</v>
      </c>
      <c r="G140" s="19"/>
      <c r="H140" s="20"/>
      <c r="I140" s="20"/>
    </row>
    <row r="141" spans="1:9" ht="30">
      <c r="A141" s="76" t="s">
        <v>177</v>
      </c>
      <c r="B141" s="77" t="s">
        <v>289</v>
      </c>
      <c r="C141" s="78">
        <v>15</v>
      </c>
      <c r="D141" s="79">
        <f t="shared" si="4"/>
        <v>22.633333333333333</v>
      </c>
      <c r="E141" s="22">
        <v>339.5</v>
      </c>
      <c r="F141" s="3" t="s">
        <v>582</v>
      </c>
      <c r="G141" s="19"/>
      <c r="H141" s="20"/>
      <c r="I141" s="20"/>
    </row>
    <row r="142" spans="1:9" ht="30">
      <c r="A142" s="76" t="s">
        <v>178</v>
      </c>
      <c r="B142" s="77" t="s">
        <v>289</v>
      </c>
      <c r="C142" s="78">
        <v>1</v>
      </c>
      <c r="D142" s="79">
        <f t="shared" si="4"/>
        <v>39.66</v>
      </c>
      <c r="E142" s="22">
        <v>39.66</v>
      </c>
      <c r="F142" s="3" t="s">
        <v>582</v>
      </c>
      <c r="G142" s="19"/>
      <c r="H142" s="20"/>
      <c r="I142" s="20"/>
    </row>
    <row r="143" spans="1:9" ht="15">
      <c r="A143" s="76" t="s">
        <v>179</v>
      </c>
      <c r="B143" s="77" t="s">
        <v>287</v>
      </c>
      <c r="C143" s="78">
        <v>1</v>
      </c>
      <c r="D143" s="79">
        <f t="shared" si="4"/>
        <v>20.25</v>
      </c>
      <c r="E143" s="22">
        <v>20.25</v>
      </c>
      <c r="F143" s="3" t="s">
        <v>582</v>
      </c>
      <c r="G143" s="19"/>
      <c r="H143" s="20"/>
      <c r="I143" s="20"/>
    </row>
    <row r="144" spans="1:9" ht="30">
      <c r="A144" s="76" t="s">
        <v>180</v>
      </c>
      <c r="B144" s="77" t="s">
        <v>285</v>
      </c>
      <c r="C144" s="78">
        <v>1</v>
      </c>
      <c r="D144" s="79">
        <f t="shared" si="4"/>
        <v>5</v>
      </c>
      <c r="E144" s="22">
        <v>5</v>
      </c>
      <c r="F144" s="3" t="s">
        <v>582</v>
      </c>
      <c r="G144" s="19"/>
      <c r="H144" s="20"/>
      <c r="I144" s="20"/>
    </row>
    <row r="145" spans="1:9" ht="15">
      <c r="A145" s="76" t="s">
        <v>181</v>
      </c>
      <c r="B145" s="77" t="s">
        <v>292</v>
      </c>
      <c r="C145" s="78">
        <v>25</v>
      </c>
      <c r="D145" s="79">
        <f t="shared" si="4"/>
        <v>14.3112</v>
      </c>
      <c r="E145" s="22">
        <v>357.78</v>
      </c>
      <c r="F145" s="3" t="s">
        <v>582</v>
      </c>
      <c r="G145" s="19"/>
      <c r="H145" s="20"/>
      <c r="I145" s="20"/>
    </row>
    <row r="146" spans="1:9" ht="15">
      <c r="A146" s="76" t="s">
        <v>182</v>
      </c>
      <c r="B146" s="77" t="s">
        <v>287</v>
      </c>
      <c r="C146" s="78">
        <v>8</v>
      </c>
      <c r="D146" s="79">
        <f t="shared" si="4"/>
        <v>3.08625</v>
      </c>
      <c r="E146" s="22">
        <v>24.69</v>
      </c>
      <c r="F146" s="3" t="s">
        <v>582</v>
      </c>
      <c r="G146" s="19"/>
      <c r="H146" s="20"/>
      <c r="I146" s="20"/>
    </row>
    <row r="147" spans="1:9" ht="30">
      <c r="A147" s="76" t="s">
        <v>183</v>
      </c>
      <c r="B147" s="77" t="s">
        <v>285</v>
      </c>
      <c r="C147" s="78">
        <v>2</v>
      </c>
      <c r="D147" s="79">
        <f t="shared" si="4"/>
        <v>96.785</v>
      </c>
      <c r="E147" s="22">
        <v>193.57</v>
      </c>
      <c r="F147" s="3" t="s">
        <v>582</v>
      </c>
      <c r="G147" s="19"/>
      <c r="H147" s="20"/>
      <c r="I147" s="20"/>
    </row>
    <row r="148" spans="1:9" ht="30">
      <c r="A148" s="76" t="s">
        <v>184</v>
      </c>
      <c r="B148" s="77" t="s">
        <v>286</v>
      </c>
      <c r="C148" s="78">
        <v>1</v>
      </c>
      <c r="D148" s="79">
        <f t="shared" si="4"/>
        <v>73</v>
      </c>
      <c r="E148" s="22">
        <v>73</v>
      </c>
      <c r="F148" s="3" t="s">
        <v>582</v>
      </c>
      <c r="G148" s="19"/>
      <c r="H148" s="20"/>
      <c r="I148" s="20"/>
    </row>
    <row r="149" spans="1:9" ht="15">
      <c r="A149" s="76" t="s">
        <v>185</v>
      </c>
      <c r="B149" s="77" t="s">
        <v>283</v>
      </c>
      <c r="C149" s="78">
        <v>1</v>
      </c>
      <c r="D149" s="79">
        <f t="shared" si="4"/>
        <v>285</v>
      </c>
      <c r="E149" s="22">
        <v>285</v>
      </c>
      <c r="F149" s="3" t="s">
        <v>582</v>
      </c>
      <c r="G149" s="19"/>
      <c r="H149" s="20"/>
      <c r="I149" s="20"/>
    </row>
    <row r="150" spans="1:9" ht="15">
      <c r="A150" s="76" t="s">
        <v>186</v>
      </c>
      <c r="B150" s="77" t="s">
        <v>283</v>
      </c>
      <c r="C150" s="78">
        <v>2</v>
      </c>
      <c r="D150" s="79">
        <f t="shared" si="4"/>
        <v>152.855</v>
      </c>
      <c r="E150" s="22">
        <v>305.71</v>
      </c>
      <c r="F150" s="3" t="s">
        <v>582</v>
      </c>
      <c r="G150" s="19"/>
      <c r="H150" s="20"/>
      <c r="I150" s="20"/>
    </row>
    <row r="151" spans="1:9" ht="15">
      <c r="A151" s="76" t="s">
        <v>187</v>
      </c>
      <c r="B151" s="77" t="s">
        <v>284</v>
      </c>
      <c r="C151" s="78">
        <v>100</v>
      </c>
      <c r="D151" s="79">
        <f t="shared" si="4"/>
        <v>3.75</v>
      </c>
      <c r="E151" s="22">
        <v>375</v>
      </c>
      <c r="F151" s="3" t="s">
        <v>582</v>
      </c>
      <c r="G151" s="19"/>
      <c r="H151" s="20"/>
      <c r="I151" s="20"/>
    </row>
    <row r="152" spans="1:9" ht="15">
      <c r="A152" s="76" t="s">
        <v>188</v>
      </c>
      <c r="B152" s="77" t="s">
        <v>283</v>
      </c>
      <c r="C152" s="78">
        <v>44</v>
      </c>
      <c r="D152" s="79">
        <f t="shared" si="4"/>
        <v>35.06136363636364</v>
      </c>
      <c r="E152" s="22">
        <v>1542.7</v>
      </c>
      <c r="F152" s="3" t="s">
        <v>582</v>
      </c>
      <c r="G152" s="19"/>
      <c r="H152" s="20"/>
      <c r="I152" s="20"/>
    </row>
    <row r="153" spans="1:9" ht="30">
      <c r="A153" s="76" t="s">
        <v>189</v>
      </c>
      <c r="B153" s="77" t="s">
        <v>285</v>
      </c>
      <c r="C153" s="78">
        <v>8</v>
      </c>
      <c r="D153" s="79">
        <f t="shared" si="4"/>
        <v>131.8125</v>
      </c>
      <c r="E153" s="22">
        <v>1054.5</v>
      </c>
      <c r="F153" s="3" t="s">
        <v>582</v>
      </c>
      <c r="G153" s="19"/>
      <c r="H153" s="20"/>
      <c r="I153" s="20"/>
    </row>
    <row r="154" spans="1:9" ht="30">
      <c r="A154" s="76" t="s">
        <v>190</v>
      </c>
      <c r="B154" s="77" t="s">
        <v>285</v>
      </c>
      <c r="C154" s="78">
        <v>10</v>
      </c>
      <c r="D154" s="79">
        <f t="shared" si="4"/>
        <v>119.833</v>
      </c>
      <c r="E154" s="22">
        <v>1198.33</v>
      </c>
      <c r="F154" s="3" t="s">
        <v>582</v>
      </c>
      <c r="G154" s="19"/>
      <c r="H154" s="20"/>
      <c r="I154" s="20"/>
    </row>
    <row r="155" spans="1:9" ht="15">
      <c r="A155" s="76" t="s">
        <v>191</v>
      </c>
      <c r="B155" s="77" t="s">
        <v>287</v>
      </c>
      <c r="C155" s="78">
        <v>39</v>
      </c>
      <c r="D155" s="79">
        <f t="shared" si="4"/>
        <v>1.4246153846153846</v>
      </c>
      <c r="E155" s="22">
        <v>55.56</v>
      </c>
      <c r="F155" s="3" t="s">
        <v>582</v>
      </c>
      <c r="G155" s="19"/>
      <c r="H155" s="20"/>
      <c r="I155" s="20"/>
    </row>
    <row r="156" spans="1:9" ht="30">
      <c r="A156" s="76" t="s">
        <v>192</v>
      </c>
      <c r="B156" s="77" t="s">
        <v>285</v>
      </c>
      <c r="C156" s="78">
        <v>1</v>
      </c>
      <c r="D156" s="79">
        <f t="shared" si="4"/>
        <v>16.33</v>
      </c>
      <c r="E156" s="22">
        <v>16.33</v>
      </c>
      <c r="F156" s="3" t="s">
        <v>582</v>
      </c>
      <c r="G156" s="19"/>
      <c r="H156" s="20"/>
      <c r="I156" s="20"/>
    </row>
    <row r="157" spans="1:9" ht="30">
      <c r="A157" s="76" t="s">
        <v>193</v>
      </c>
      <c r="B157" s="77" t="s">
        <v>285</v>
      </c>
      <c r="C157" s="78">
        <v>13</v>
      </c>
      <c r="D157" s="79">
        <f t="shared" si="4"/>
        <v>22.56230769230769</v>
      </c>
      <c r="E157" s="22">
        <v>293.31</v>
      </c>
      <c r="F157" s="3" t="s">
        <v>582</v>
      </c>
      <c r="G157" s="19"/>
      <c r="H157" s="20"/>
      <c r="I157" s="20"/>
    </row>
    <row r="158" spans="1:9" ht="30">
      <c r="A158" s="76" t="s">
        <v>194</v>
      </c>
      <c r="B158" s="77" t="s">
        <v>285</v>
      </c>
      <c r="C158" s="78">
        <v>2</v>
      </c>
      <c r="D158" s="79">
        <f t="shared" si="4"/>
        <v>23</v>
      </c>
      <c r="E158" s="22">
        <v>46</v>
      </c>
      <c r="F158" s="3" t="s">
        <v>582</v>
      </c>
      <c r="G158" s="19"/>
      <c r="H158" s="20"/>
      <c r="I158" s="20"/>
    </row>
    <row r="159" spans="1:9" ht="30">
      <c r="A159" s="76" t="s">
        <v>195</v>
      </c>
      <c r="B159" s="77" t="s">
        <v>285</v>
      </c>
      <c r="C159" s="78">
        <v>2</v>
      </c>
      <c r="D159" s="79">
        <f t="shared" si="4"/>
        <v>17.065</v>
      </c>
      <c r="E159" s="22">
        <v>34.13</v>
      </c>
      <c r="F159" s="3" t="s">
        <v>582</v>
      </c>
      <c r="G159" s="19"/>
      <c r="H159" s="20"/>
      <c r="I159" s="20"/>
    </row>
    <row r="160" spans="1:9" ht="30">
      <c r="A160" s="76" t="s">
        <v>196</v>
      </c>
      <c r="B160" s="77" t="s">
        <v>285</v>
      </c>
      <c r="C160" s="78">
        <v>1</v>
      </c>
      <c r="D160" s="79">
        <f t="shared" si="4"/>
        <v>15.75</v>
      </c>
      <c r="E160" s="22">
        <v>15.75</v>
      </c>
      <c r="F160" s="3" t="s">
        <v>582</v>
      </c>
      <c r="G160" s="19"/>
      <c r="H160" s="20"/>
      <c r="I160" s="20"/>
    </row>
    <row r="161" spans="1:9" ht="30">
      <c r="A161" s="76" t="s">
        <v>197</v>
      </c>
      <c r="B161" s="77" t="s">
        <v>285</v>
      </c>
      <c r="C161" s="78">
        <v>4</v>
      </c>
      <c r="D161" s="79">
        <f t="shared" si="4"/>
        <v>0.74</v>
      </c>
      <c r="E161" s="22">
        <v>2.96</v>
      </c>
      <c r="F161" s="3" t="s">
        <v>582</v>
      </c>
      <c r="G161" s="19"/>
      <c r="H161" s="20"/>
      <c r="I161" s="20"/>
    </row>
    <row r="162" spans="1:9" ht="30">
      <c r="A162" s="76" t="s">
        <v>198</v>
      </c>
      <c r="B162" s="77" t="s">
        <v>286</v>
      </c>
      <c r="C162" s="78">
        <v>50</v>
      </c>
      <c r="D162" s="79">
        <f t="shared" si="4"/>
        <v>1</v>
      </c>
      <c r="E162" s="22">
        <v>50</v>
      </c>
      <c r="F162" s="3" t="s">
        <v>582</v>
      </c>
      <c r="G162" s="19"/>
      <c r="H162" s="20"/>
      <c r="I162" s="20"/>
    </row>
    <row r="163" spans="1:9" ht="30">
      <c r="A163" s="76" t="s">
        <v>199</v>
      </c>
      <c r="B163" s="77" t="s">
        <v>286</v>
      </c>
      <c r="C163" s="78">
        <v>5</v>
      </c>
      <c r="D163" s="79">
        <f t="shared" si="4"/>
        <v>21.886000000000003</v>
      </c>
      <c r="E163" s="22">
        <v>109.43</v>
      </c>
      <c r="F163" s="3" t="s">
        <v>582</v>
      </c>
      <c r="G163" s="19"/>
      <c r="H163" s="20"/>
      <c r="I163" s="20"/>
    </row>
    <row r="164" spans="1:9" ht="30">
      <c r="A164" s="76" t="s">
        <v>200</v>
      </c>
      <c r="B164" s="77" t="s">
        <v>285</v>
      </c>
      <c r="C164" s="78">
        <v>1</v>
      </c>
      <c r="D164" s="79">
        <f t="shared" si="4"/>
        <v>216.12</v>
      </c>
      <c r="E164" s="22">
        <v>216.12</v>
      </c>
      <c r="F164" s="3" t="s">
        <v>582</v>
      </c>
      <c r="G164" s="19"/>
      <c r="H164" s="20"/>
      <c r="I164" s="20"/>
    </row>
    <row r="165" spans="1:9" ht="15">
      <c r="A165" s="76" t="s">
        <v>201</v>
      </c>
      <c r="B165" s="77" t="s">
        <v>283</v>
      </c>
      <c r="C165" s="78">
        <v>1</v>
      </c>
      <c r="D165" s="79">
        <f t="shared" si="4"/>
        <v>23.5</v>
      </c>
      <c r="E165" s="22">
        <v>23.5</v>
      </c>
      <c r="F165" s="3" t="s">
        <v>582</v>
      </c>
      <c r="G165" s="19"/>
      <c r="H165" s="20"/>
      <c r="I165" s="20"/>
    </row>
    <row r="166" spans="1:9" ht="30">
      <c r="A166" s="76" t="s">
        <v>202</v>
      </c>
      <c r="B166" s="77" t="s">
        <v>285</v>
      </c>
      <c r="C166" s="78">
        <v>5</v>
      </c>
      <c r="D166" s="79">
        <f t="shared" si="4"/>
        <v>110.48800000000001</v>
      </c>
      <c r="E166" s="22">
        <v>552.44</v>
      </c>
      <c r="F166" s="3" t="s">
        <v>582</v>
      </c>
      <c r="G166" s="19"/>
      <c r="H166" s="20"/>
      <c r="I166" s="20"/>
    </row>
    <row r="167" spans="1:9" ht="15">
      <c r="A167" s="76" t="s">
        <v>203</v>
      </c>
      <c r="B167" s="77" t="s">
        <v>283</v>
      </c>
      <c r="C167" s="78">
        <v>1</v>
      </c>
      <c r="D167" s="79">
        <f t="shared" si="4"/>
        <v>110</v>
      </c>
      <c r="E167" s="22">
        <v>110</v>
      </c>
      <c r="F167" s="3" t="s">
        <v>582</v>
      </c>
      <c r="G167" s="19"/>
      <c r="H167" s="20"/>
      <c r="I167" s="20"/>
    </row>
    <row r="168" spans="1:9" ht="15">
      <c r="A168" s="76" t="s">
        <v>204</v>
      </c>
      <c r="B168" s="77" t="s">
        <v>293</v>
      </c>
      <c r="C168" s="78">
        <v>8.5</v>
      </c>
      <c r="D168" s="79">
        <f t="shared" si="4"/>
        <v>259</v>
      </c>
      <c r="E168" s="22">
        <v>2201.5</v>
      </c>
      <c r="F168" s="3" t="s">
        <v>582</v>
      </c>
      <c r="G168" s="19"/>
      <c r="H168" s="20"/>
      <c r="I168" s="20"/>
    </row>
    <row r="169" spans="1:9" ht="15">
      <c r="A169" s="76" t="s">
        <v>205</v>
      </c>
      <c r="B169" s="77" t="s">
        <v>284</v>
      </c>
      <c r="C169" s="78">
        <v>30</v>
      </c>
      <c r="D169" s="79">
        <f t="shared" si="4"/>
        <v>1.0666666666666667</v>
      </c>
      <c r="E169" s="22">
        <v>32</v>
      </c>
      <c r="F169" s="3" t="s">
        <v>582</v>
      </c>
      <c r="G169" s="19"/>
      <c r="H169" s="20"/>
      <c r="I169" s="20"/>
    </row>
    <row r="170" spans="1:9" ht="30">
      <c r="A170" s="76" t="s">
        <v>206</v>
      </c>
      <c r="B170" s="77" t="s">
        <v>283</v>
      </c>
      <c r="C170" s="78">
        <v>1</v>
      </c>
      <c r="D170" s="79">
        <f t="shared" si="4"/>
        <v>148.5</v>
      </c>
      <c r="E170" s="22">
        <v>148.5</v>
      </c>
      <c r="F170" s="3" t="s">
        <v>582</v>
      </c>
      <c r="G170" s="19"/>
      <c r="H170" s="20"/>
      <c r="I170" s="20"/>
    </row>
    <row r="171" spans="1:9" ht="15">
      <c r="A171" s="76" t="s">
        <v>207</v>
      </c>
      <c r="B171" s="77" t="s">
        <v>283</v>
      </c>
      <c r="C171" s="78">
        <v>1</v>
      </c>
      <c r="D171" s="79">
        <f t="shared" si="4"/>
        <v>157</v>
      </c>
      <c r="E171" s="22">
        <v>157</v>
      </c>
      <c r="F171" s="3" t="s">
        <v>582</v>
      </c>
      <c r="G171" s="19"/>
      <c r="H171" s="20"/>
      <c r="I171" s="20"/>
    </row>
    <row r="172" spans="1:9" ht="15">
      <c r="A172" s="76" t="s">
        <v>208</v>
      </c>
      <c r="B172" s="77" t="s">
        <v>287</v>
      </c>
      <c r="C172" s="78">
        <v>40</v>
      </c>
      <c r="D172" s="79">
        <f t="shared" si="4"/>
        <v>22.261000000000003</v>
      </c>
      <c r="E172" s="22">
        <v>890.44</v>
      </c>
      <c r="F172" s="3" t="s">
        <v>582</v>
      </c>
      <c r="G172" s="19"/>
      <c r="H172" s="20"/>
      <c r="I172" s="20"/>
    </row>
    <row r="173" spans="1:9" ht="15">
      <c r="A173" s="76" t="s">
        <v>209</v>
      </c>
      <c r="B173" s="77" t="s">
        <v>283</v>
      </c>
      <c r="C173" s="78">
        <v>3</v>
      </c>
      <c r="D173" s="79">
        <f t="shared" si="4"/>
        <v>49.77333333333333</v>
      </c>
      <c r="E173" s="22">
        <v>149.32</v>
      </c>
      <c r="F173" s="3" t="s">
        <v>582</v>
      </c>
      <c r="G173" s="19"/>
      <c r="H173" s="20"/>
      <c r="I173" s="20"/>
    </row>
    <row r="174" spans="1:9" ht="15">
      <c r="A174" s="76" t="s">
        <v>210</v>
      </c>
      <c r="B174" s="77" t="s">
        <v>283</v>
      </c>
      <c r="C174" s="78">
        <v>1</v>
      </c>
      <c r="D174" s="79">
        <f t="shared" si="4"/>
        <v>38.96</v>
      </c>
      <c r="E174" s="22">
        <v>38.96</v>
      </c>
      <c r="F174" s="3" t="s">
        <v>582</v>
      </c>
      <c r="G174" s="19"/>
      <c r="H174" s="20"/>
      <c r="I174" s="20"/>
    </row>
    <row r="175" spans="1:9" ht="30">
      <c r="A175" s="76" t="s">
        <v>211</v>
      </c>
      <c r="B175" s="77" t="s">
        <v>285</v>
      </c>
      <c r="C175" s="78">
        <v>1</v>
      </c>
      <c r="D175" s="79">
        <f aca="true" t="shared" si="5" ref="D175:D229">E175/C175</f>
        <v>279</v>
      </c>
      <c r="E175" s="22">
        <v>279</v>
      </c>
      <c r="F175" s="3" t="s">
        <v>582</v>
      </c>
      <c r="G175" s="19"/>
      <c r="H175" s="20"/>
      <c r="I175" s="20"/>
    </row>
    <row r="176" spans="1:9" ht="30">
      <c r="A176" s="76" t="s">
        <v>212</v>
      </c>
      <c r="B176" s="77" t="s">
        <v>286</v>
      </c>
      <c r="C176" s="78">
        <v>10</v>
      </c>
      <c r="D176" s="79">
        <f t="shared" si="5"/>
        <v>2.7329999999999997</v>
      </c>
      <c r="E176" s="22">
        <v>27.33</v>
      </c>
      <c r="F176" s="3" t="s">
        <v>582</v>
      </c>
      <c r="G176" s="19"/>
      <c r="H176" s="20"/>
      <c r="I176" s="20"/>
    </row>
    <row r="177" spans="1:9" ht="30">
      <c r="A177" s="76" t="s">
        <v>213</v>
      </c>
      <c r="B177" s="77" t="s">
        <v>289</v>
      </c>
      <c r="C177" s="78">
        <v>1</v>
      </c>
      <c r="D177" s="79">
        <f t="shared" si="5"/>
        <v>370.13</v>
      </c>
      <c r="E177" s="22">
        <v>370.13</v>
      </c>
      <c r="F177" s="3" t="s">
        <v>582</v>
      </c>
      <c r="G177" s="19"/>
      <c r="H177" s="20"/>
      <c r="I177" s="20"/>
    </row>
    <row r="178" spans="1:9" ht="30">
      <c r="A178" s="76" t="s">
        <v>214</v>
      </c>
      <c r="B178" s="77" t="s">
        <v>285</v>
      </c>
      <c r="C178" s="78">
        <v>8</v>
      </c>
      <c r="D178" s="79">
        <f t="shared" si="5"/>
        <v>373.8525</v>
      </c>
      <c r="E178" s="22">
        <v>2990.82</v>
      </c>
      <c r="F178" s="3" t="s">
        <v>582</v>
      </c>
      <c r="G178" s="19"/>
      <c r="H178" s="20"/>
      <c r="I178" s="20"/>
    </row>
    <row r="179" spans="1:9" ht="15">
      <c r="A179" s="76" t="s">
        <v>215</v>
      </c>
      <c r="B179" s="77" t="s">
        <v>293</v>
      </c>
      <c r="C179" s="78">
        <v>14.8</v>
      </c>
      <c r="D179" s="79">
        <f t="shared" si="5"/>
        <v>130</v>
      </c>
      <c r="E179" s="22">
        <v>1924</v>
      </c>
      <c r="F179" s="3" t="s">
        <v>582</v>
      </c>
      <c r="G179" s="19"/>
      <c r="H179" s="20"/>
      <c r="I179" s="20"/>
    </row>
    <row r="180" spans="1:9" ht="15">
      <c r="A180" s="76" t="s">
        <v>216</v>
      </c>
      <c r="B180" s="77" t="s">
        <v>283</v>
      </c>
      <c r="C180" s="78">
        <v>10</v>
      </c>
      <c r="D180" s="79">
        <f t="shared" si="5"/>
        <v>3</v>
      </c>
      <c r="E180" s="22">
        <v>30</v>
      </c>
      <c r="F180" s="3" t="s">
        <v>582</v>
      </c>
      <c r="G180" s="19"/>
      <c r="H180" s="20"/>
      <c r="I180" s="20"/>
    </row>
    <row r="181" spans="1:9" ht="15">
      <c r="A181" s="76" t="s">
        <v>217</v>
      </c>
      <c r="B181" s="77" t="s">
        <v>283</v>
      </c>
      <c r="C181" s="78">
        <v>47</v>
      </c>
      <c r="D181" s="79">
        <f t="shared" si="5"/>
        <v>21.678510638297873</v>
      </c>
      <c r="E181" s="22">
        <v>1018.89</v>
      </c>
      <c r="F181" s="3" t="s">
        <v>582</v>
      </c>
      <c r="G181" s="19"/>
      <c r="H181" s="20"/>
      <c r="I181" s="20"/>
    </row>
    <row r="182" spans="1:9" ht="30">
      <c r="A182" s="76" t="s">
        <v>218</v>
      </c>
      <c r="B182" s="77" t="s">
        <v>285</v>
      </c>
      <c r="C182" s="78">
        <v>6</v>
      </c>
      <c r="D182" s="79">
        <f t="shared" si="5"/>
        <v>10.22</v>
      </c>
      <c r="E182" s="22">
        <v>61.32</v>
      </c>
      <c r="F182" s="3" t="s">
        <v>582</v>
      </c>
      <c r="G182" s="19"/>
      <c r="H182" s="20"/>
      <c r="I182" s="20"/>
    </row>
    <row r="183" spans="1:9" ht="30">
      <c r="A183" s="76" t="s">
        <v>219</v>
      </c>
      <c r="B183" s="77" t="s">
        <v>285</v>
      </c>
      <c r="C183" s="78">
        <v>2</v>
      </c>
      <c r="D183" s="79">
        <f t="shared" si="5"/>
        <v>3.5</v>
      </c>
      <c r="E183" s="22">
        <v>7</v>
      </c>
      <c r="F183" s="3" t="s">
        <v>582</v>
      </c>
      <c r="G183" s="19"/>
      <c r="H183" s="20"/>
      <c r="I183" s="20"/>
    </row>
    <row r="184" spans="1:9" ht="15">
      <c r="A184" s="76" t="s">
        <v>220</v>
      </c>
      <c r="B184" s="77" t="s">
        <v>283</v>
      </c>
      <c r="C184" s="78">
        <v>1</v>
      </c>
      <c r="D184" s="79">
        <f t="shared" si="5"/>
        <v>239.2</v>
      </c>
      <c r="E184" s="22">
        <v>239.2</v>
      </c>
      <c r="F184" s="3" t="s">
        <v>582</v>
      </c>
      <c r="G184" s="19"/>
      <c r="H184" s="20"/>
      <c r="I184" s="20"/>
    </row>
    <row r="185" spans="1:9" ht="30">
      <c r="A185" s="76" t="s">
        <v>221</v>
      </c>
      <c r="B185" s="77" t="s">
        <v>285</v>
      </c>
      <c r="C185" s="78">
        <v>1</v>
      </c>
      <c r="D185" s="79">
        <f t="shared" si="5"/>
        <v>30.53</v>
      </c>
      <c r="E185" s="22">
        <v>30.53</v>
      </c>
      <c r="F185" s="3" t="s">
        <v>582</v>
      </c>
      <c r="G185" s="19"/>
      <c r="H185" s="20"/>
      <c r="I185" s="20"/>
    </row>
    <row r="186" spans="1:9" ht="15">
      <c r="A186" s="76" t="s">
        <v>222</v>
      </c>
      <c r="B186" s="77" t="s">
        <v>287</v>
      </c>
      <c r="C186" s="78">
        <v>66</v>
      </c>
      <c r="D186" s="79">
        <f t="shared" si="5"/>
        <v>3.0336363636363637</v>
      </c>
      <c r="E186" s="22">
        <v>200.22</v>
      </c>
      <c r="F186" s="3" t="s">
        <v>582</v>
      </c>
      <c r="G186" s="19"/>
      <c r="H186" s="20"/>
      <c r="I186" s="20"/>
    </row>
    <row r="187" spans="1:9" ht="15">
      <c r="A187" s="76" t="s">
        <v>223</v>
      </c>
      <c r="B187" s="77" t="s">
        <v>288</v>
      </c>
      <c r="C187" s="78">
        <v>5</v>
      </c>
      <c r="D187" s="79">
        <f t="shared" si="5"/>
        <v>17.202</v>
      </c>
      <c r="E187" s="22">
        <v>86.01</v>
      </c>
      <c r="F187" s="3" t="s">
        <v>582</v>
      </c>
      <c r="G187" s="19"/>
      <c r="H187" s="20"/>
      <c r="I187" s="20"/>
    </row>
    <row r="188" spans="1:9" ht="15">
      <c r="A188" s="76" t="s">
        <v>224</v>
      </c>
      <c r="B188" s="77" t="s">
        <v>283</v>
      </c>
      <c r="C188" s="78">
        <v>3</v>
      </c>
      <c r="D188" s="79">
        <f t="shared" si="5"/>
        <v>56.93333333333334</v>
      </c>
      <c r="E188" s="22">
        <v>170.8</v>
      </c>
      <c r="F188" s="3" t="s">
        <v>582</v>
      </c>
      <c r="G188" s="19"/>
      <c r="H188" s="20"/>
      <c r="I188" s="20"/>
    </row>
    <row r="189" spans="1:9" ht="15">
      <c r="A189" s="76" t="s">
        <v>225</v>
      </c>
      <c r="B189" s="77" t="s">
        <v>283</v>
      </c>
      <c r="C189" s="78">
        <v>4</v>
      </c>
      <c r="D189" s="79">
        <f t="shared" si="5"/>
        <v>23.45</v>
      </c>
      <c r="E189" s="22">
        <v>93.8</v>
      </c>
      <c r="F189" s="3" t="s">
        <v>582</v>
      </c>
      <c r="G189" s="19"/>
      <c r="H189" s="20"/>
      <c r="I189" s="20"/>
    </row>
    <row r="190" spans="1:9" ht="15">
      <c r="A190" s="76" t="s">
        <v>226</v>
      </c>
      <c r="B190" s="77" t="s">
        <v>284</v>
      </c>
      <c r="C190" s="78">
        <v>180</v>
      </c>
      <c r="D190" s="79">
        <f t="shared" si="5"/>
        <v>0.42533333333333334</v>
      </c>
      <c r="E190" s="22">
        <v>76.56</v>
      </c>
      <c r="F190" s="3" t="s">
        <v>582</v>
      </c>
      <c r="G190" s="19"/>
      <c r="H190" s="20"/>
      <c r="I190" s="20"/>
    </row>
    <row r="191" spans="1:9" ht="15">
      <c r="A191" s="76" t="s">
        <v>227</v>
      </c>
      <c r="B191" s="77" t="s">
        <v>291</v>
      </c>
      <c r="C191" s="78">
        <v>120</v>
      </c>
      <c r="D191" s="79">
        <f t="shared" si="5"/>
        <v>0.90825</v>
      </c>
      <c r="E191" s="22">
        <v>108.99</v>
      </c>
      <c r="F191" s="3" t="s">
        <v>582</v>
      </c>
      <c r="G191" s="19"/>
      <c r="H191" s="20"/>
      <c r="I191" s="20"/>
    </row>
    <row r="192" spans="1:9" ht="30">
      <c r="A192" s="76" t="s">
        <v>228</v>
      </c>
      <c r="B192" s="77" t="s">
        <v>285</v>
      </c>
      <c r="C192" s="78">
        <v>1</v>
      </c>
      <c r="D192" s="79">
        <f t="shared" si="5"/>
        <v>200.87</v>
      </c>
      <c r="E192" s="22">
        <v>200.87</v>
      </c>
      <c r="F192" s="3" t="s">
        <v>582</v>
      </c>
      <c r="G192" s="19"/>
      <c r="H192" s="20"/>
      <c r="I192" s="20"/>
    </row>
    <row r="193" spans="1:9" ht="15">
      <c r="A193" s="76" t="s">
        <v>229</v>
      </c>
      <c r="B193" s="77" t="s">
        <v>283</v>
      </c>
      <c r="C193" s="78">
        <v>1</v>
      </c>
      <c r="D193" s="79">
        <f t="shared" si="5"/>
        <v>27.5</v>
      </c>
      <c r="E193" s="22">
        <v>27.5</v>
      </c>
      <c r="F193" s="3" t="s">
        <v>582</v>
      </c>
      <c r="G193" s="19"/>
      <c r="H193" s="20"/>
      <c r="I193" s="20"/>
    </row>
    <row r="194" spans="1:9" ht="15">
      <c r="A194" s="76" t="s">
        <v>230</v>
      </c>
      <c r="B194" s="77" t="s">
        <v>283</v>
      </c>
      <c r="C194" s="78">
        <v>33</v>
      </c>
      <c r="D194" s="79">
        <f t="shared" si="5"/>
        <v>20.545454545454547</v>
      </c>
      <c r="E194" s="22">
        <v>678</v>
      </c>
      <c r="F194" s="3" t="s">
        <v>582</v>
      </c>
      <c r="G194" s="19"/>
      <c r="H194" s="20"/>
      <c r="I194" s="20"/>
    </row>
    <row r="195" spans="1:9" ht="15">
      <c r="A195" s="76" t="s">
        <v>231</v>
      </c>
      <c r="B195" s="77" t="s">
        <v>283</v>
      </c>
      <c r="C195" s="78">
        <v>1</v>
      </c>
      <c r="D195" s="79">
        <f t="shared" si="5"/>
        <v>35</v>
      </c>
      <c r="E195" s="22">
        <v>35</v>
      </c>
      <c r="F195" s="3" t="s">
        <v>582</v>
      </c>
      <c r="G195" s="19"/>
      <c r="H195" s="20"/>
      <c r="I195" s="20"/>
    </row>
    <row r="196" spans="1:9" ht="30">
      <c r="A196" s="76" t="s">
        <v>232</v>
      </c>
      <c r="B196" s="77" t="s">
        <v>285</v>
      </c>
      <c r="C196" s="78">
        <v>11</v>
      </c>
      <c r="D196" s="79">
        <f t="shared" si="5"/>
        <v>43.805454545454545</v>
      </c>
      <c r="E196" s="22">
        <v>481.86</v>
      </c>
      <c r="F196" s="3" t="s">
        <v>582</v>
      </c>
      <c r="G196" s="19"/>
      <c r="H196" s="20"/>
      <c r="I196" s="20"/>
    </row>
    <row r="197" spans="1:9" ht="15">
      <c r="A197" s="76" t="s">
        <v>233</v>
      </c>
      <c r="B197" s="77" t="s">
        <v>283</v>
      </c>
      <c r="C197" s="78">
        <v>4</v>
      </c>
      <c r="D197" s="79">
        <f t="shared" si="5"/>
        <v>23.805</v>
      </c>
      <c r="E197" s="22">
        <v>95.22</v>
      </c>
      <c r="F197" s="3" t="s">
        <v>582</v>
      </c>
      <c r="G197" s="19"/>
      <c r="H197" s="20"/>
      <c r="I197" s="20"/>
    </row>
    <row r="198" spans="1:9" ht="30">
      <c r="A198" s="76" t="s">
        <v>234</v>
      </c>
      <c r="B198" s="77" t="s">
        <v>285</v>
      </c>
      <c r="C198" s="78">
        <v>5</v>
      </c>
      <c r="D198" s="79">
        <f t="shared" si="5"/>
        <v>93.626</v>
      </c>
      <c r="E198" s="22">
        <v>468.13</v>
      </c>
      <c r="F198" s="3" t="s">
        <v>582</v>
      </c>
      <c r="G198" s="19"/>
      <c r="H198" s="20"/>
      <c r="I198" s="20"/>
    </row>
    <row r="199" spans="1:9" ht="15">
      <c r="A199" s="76" t="s">
        <v>235</v>
      </c>
      <c r="B199" s="77" t="s">
        <v>283</v>
      </c>
      <c r="C199" s="78">
        <v>1</v>
      </c>
      <c r="D199" s="79">
        <f t="shared" si="5"/>
        <v>58</v>
      </c>
      <c r="E199" s="22">
        <v>58</v>
      </c>
      <c r="F199" s="3" t="s">
        <v>582</v>
      </c>
      <c r="G199" s="19"/>
      <c r="H199" s="20"/>
      <c r="I199" s="20"/>
    </row>
    <row r="200" spans="1:9" ht="15">
      <c r="A200" s="76" t="s">
        <v>236</v>
      </c>
      <c r="B200" s="77" t="s">
        <v>284</v>
      </c>
      <c r="C200" s="78">
        <v>18</v>
      </c>
      <c r="D200" s="79">
        <f t="shared" si="5"/>
        <v>3.5372222222222223</v>
      </c>
      <c r="E200" s="22">
        <v>63.67</v>
      </c>
      <c r="F200" s="3" t="s">
        <v>582</v>
      </c>
      <c r="G200" s="19"/>
      <c r="H200" s="20"/>
      <c r="I200" s="20"/>
    </row>
    <row r="201" spans="1:9" ht="15">
      <c r="A201" s="76" t="s">
        <v>237</v>
      </c>
      <c r="B201" s="77" t="s">
        <v>290</v>
      </c>
      <c r="C201" s="78">
        <v>5</v>
      </c>
      <c r="D201" s="79">
        <f t="shared" si="5"/>
        <v>27.3</v>
      </c>
      <c r="E201" s="22">
        <v>136.5</v>
      </c>
      <c r="F201" s="3" t="s">
        <v>582</v>
      </c>
      <c r="G201" s="19"/>
      <c r="H201" s="20"/>
      <c r="I201" s="20"/>
    </row>
    <row r="202" spans="1:9" ht="30">
      <c r="A202" s="76" t="s">
        <v>238</v>
      </c>
      <c r="B202" s="77" t="s">
        <v>285</v>
      </c>
      <c r="C202" s="78">
        <v>1</v>
      </c>
      <c r="D202" s="79">
        <f t="shared" si="5"/>
        <v>24.5</v>
      </c>
      <c r="E202" s="22">
        <v>24.5</v>
      </c>
      <c r="F202" s="3" t="s">
        <v>582</v>
      </c>
      <c r="G202" s="19"/>
      <c r="H202" s="20"/>
      <c r="I202" s="20"/>
    </row>
    <row r="203" spans="1:9" ht="15">
      <c r="A203" s="76" t="s">
        <v>239</v>
      </c>
      <c r="B203" s="77" t="s">
        <v>287</v>
      </c>
      <c r="C203" s="78">
        <v>9</v>
      </c>
      <c r="D203" s="79">
        <f t="shared" si="5"/>
        <v>15</v>
      </c>
      <c r="E203" s="22">
        <v>135</v>
      </c>
      <c r="F203" s="3" t="s">
        <v>582</v>
      </c>
      <c r="G203" s="19"/>
      <c r="H203" s="20"/>
      <c r="I203" s="20"/>
    </row>
    <row r="204" spans="1:9" ht="15">
      <c r="A204" s="76" t="s">
        <v>240</v>
      </c>
      <c r="B204" s="77" t="s">
        <v>287</v>
      </c>
      <c r="C204" s="78">
        <v>8</v>
      </c>
      <c r="D204" s="79">
        <f t="shared" si="5"/>
        <v>12.8925</v>
      </c>
      <c r="E204" s="22">
        <v>103.14</v>
      </c>
      <c r="F204" s="3" t="s">
        <v>582</v>
      </c>
      <c r="G204" s="19"/>
      <c r="H204" s="20"/>
      <c r="I204" s="20"/>
    </row>
    <row r="205" spans="1:9" ht="15">
      <c r="A205" s="76" t="s">
        <v>241</v>
      </c>
      <c r="B205" s="77" t="s">
        <v>283</v>
      </c>
      <c r="C205" s="78">
        <v>1</v>
      </c>
      <c r="D205" s="79">
        <f t="shared" si="5"/>
        <v>375</v>
      </c>
      <c r="E205" s="22">
        <v>375</v>
      </c>
      <c r="F205" s="3" t="s">
        <v>582</v>
      </c>
      <c r="G205" s="19"/>
      <c r="H205" s="20"/>
      <c r="I205" s="20"/>
    </row>
    <row r="206" spans="1:9" ht="15">
      <c r="A206" s="76" t="s">
        <v>242</v>
      </c>
      <c r="B206" s="77" t="s">
        <v>284</v>
      </c>
      <c r="C206" s="78">
        <v>120</v>
      </c>
      <c r="D206" s="79">
        <f t="shared" si="5"/>
        <v>4.975</v>
      </c>
      <c r="E206" s="22">
        <v>597</v>
      </c>
      <c r="F206" s="3" t="s">
        <v>582</v>
      </c>
      <c r="G206" s="19"/>
      <c r="H206" s="20"/>
      <c r="I206" s="20"/>
    </row>
    <row r="207" spans="1:9" ht="30">
      <c r="A207" s="76" t="s">
        <v>243</v>
      </c>
      <c r="B207" s="77" t="s">
        <v>285</v>
      </c>
      <c r="C207" s="78">
        <v>2</v>
      </c>
      <c r="D207" s="79">
        <f t="shared" si="5"/>
        <v>141.065</v>
      </c>
      <c r="E207" s="22">
        <v>282.13</v>
      </c>
      <c r="F207" s="3" t="s">
        <v>582</v>
      </c>
      <c r="G207" s="19"/>
      <c r="H207" s="20"/>
      <c r="I207" s="20"/>
    </row>
    <row r="208" spans="1:9" ht="15">
      <c r="A208" s="76" t="s">
        <v>244</v>
      </c>
      <c r="B208" s="77" t="s">
        <v>283</v>
      </c>
      <c r="C208" s="78">
        <v>3</v>
      </c>
      <c r="D208" s="79">
        <f t="shared" si="5"/>
        <v>99</v>
      </c>
      <c r="E208" s="22">
        <v>297</v>
      </c>
      <c r="F208" s="3" t="s">
        <v>582</v>
      </c>
      <c r="G208" s="19"/>
      <c r="H208" s="20"/>
      <c r="I208" s="20"/>
    </row>
    <row r="209" spans="1:9" ht="15">
      <c r="A209" s="76" t="s">
        <v>245</v>
      </c>
      <c r="B209" s="77" t="s">
        <v>283</v>
      </c>
      <c r="C209" s="78">
        <v>1</v>
      </c>
      <c r="D209" s="79">
        <f t="shared" si="5"/>
        <v>75.9</v>
      </c>
      <c r="E209" s="22">
        <v>75.9</v>
      </c>
      <c r="F209" s="3" t="s">
        <v>582</v>
      </c>
      <c r="G209" s="19"/>
      <c r="H209" s="20"/>
      <c r="I209" s="20"/>
    </row>
    <row r="210" spans="1:9" ht="30">
      <c r="A210" s="76" t="s">
        <v>246</v>
      </c>
      <c r="B210" s="77" t="s">
        <v>285</v>
      </c>
      <c r="C210" s="78">
        <v>46</v>
      </c>
      <c r="D210" s="79">
        <f t="shared" si="5"/>
        <v>29.950869565217392</v>
      </c>
      <c r="E210" s="22">
        <v>1377.74</v>
      </c>
      <c r="F210" s="3" t="s">
        <v>582</v>
      </c>
      <c r="G210" s="19"/>
      <c r="H210" s="20"/>
      <c r="I210" s="20"/>
    </row>
    <row r="211" spans="1:9" ht="15">
      <c r="A211" s="76" t="s">
        <v>247</v>
      </c>
      <c r="B211" s="77" t="s">
        <v>283</v>
      </c>
      <c r="C211" s="78">
        <v>8</v>
      </c>
      <c r="D211" s="79">
        <f t="shared" si="5"/>
        <v>15.645</v>
      </c>
      <c r="E211" s="22">
        <v>125.16</v>
      </c>
      <c r="F211" s="3" t="s">
        <v>582</v>
      </c>
      <c r="G211" s="19"/>
      <c r="H211" s="20"/>
      <c r="I211" s="20"/>
    </row>
    <row r="212" spans="1:9" ht="15">
      <c r="A212" s="76" t="s">
        <v>248</v>
      </c>
      <c r="B212" s="77" t="s">
        <v>283</v>
      </c>
      <c r="C212" s="78">
        <v>1</v>
      </c>
      <c r="D212" s="79">
        <f t="shared" si="5"/>
        <v>175.22</v>
      </c>
      <c r="E212" s="22">
        <v>175.22</v>
      </c>
      <c r="F212" s="3" t="s">
        <v>582</v>
      </c>
      <c r="G212" s="19"/>
      <c r="H212" s="20"/>
      <c r="I212" s="20"/>
    </row>
    <row r="213" spans="1:9" ht="15">
      <c r="A213" s="76" t="s">
        <v>249</v>
      </c>
      <c r="B213" s="77" t="s">
        <v>283</v>
      </c>
      <c r="C213" s="78">
        <v>1</v>
      </c>
      <c r="D213" s="79">
        <f t="shared" si="5"/>
        <v>138</v>
      </c>
      <c r="E213" s="22">
        <v>138</v>
      </c>
      <c r="F213" s="3" t="s">
        <v>582</v>
      </c>
      <c r="G213" s="19"/>
      <c r="H213" s="20"/>
      <c r="I213" s="20"/>
    </row>
    <row r="214" spans="1:9" ht="15">
      <c r="A214" s="76" t="s">
        <v>250</v>
      </c>
      <c r="B214" s="77" t="s">
        <v>284</v>
      </c>
      <c r="C214" s="78">
        <v>130</v>
      </c>
      <c r="D214" s="79">
        <f t="shared" si="5"/>
        <v>1.318923076923077</v>
      </c>
      <c r="E214" s="22">
        <v>171.46</v>
      </c>
      <c r="F214" s="3" t="s">
        <v>582</v>
      </c>
      <c r="G214" s="19"/>
      <c r="H214" s="20"/>
      <c r="I214" s="20"/>
    </row>
    <row r="215" spans="1:9" ht="15">
      <c r="A215" s="76" t="s">
        <v>251</v>
      </c>
      <c r="B215" s="77" t="s">
        <v>283</v>
      </c>
      <c r="C215" s="78">
        <v>30</v>
      </c>
      <c r="D215" s="79">
        <f t="shared" si="5"/>
        <v>18.459333333333333</v>
      </c>
      <c r="E215" s="22">
        <v>553.78</v>
      </c>
      <c r="F215" s="3" t="s">
        <v>582</v>
      </c>
      <c r="G215" s="19"/>
      <c r="H215" s="20"/>
      <c r="I215" s="20"/>
    </row>
    <row r="216" spans="1:9" ht="15">
      <c r="A216" s="76" t="s">
        <v>252</v>
      </c>
      <c r="B216" s="77" t="s">
        <v>284</v>
      </c>
      <c r="C216" s="78">
        <v>19</v>
      </c>
      <c r="D216" s="79">
        <f t="shared" si="5"/>
        <v>8.133157894736842</v>
      </c>
      <c r="E216" s="22">
        <v>154.53</v>
      </c>
      <c r="F216" s="3" t="s">
        <v>582</v>
      </c>
      <c r="G216" s="19"/>
      <c r="H216" s="20"/>
      <c r="I216" s="20"/>
    </row>
    <row r="217" spans="1:9" ht="15">
      <c r="A217" s="76" t="s">
        <v>253</v>
      </c>
      <c r="B217" s="77" t="s">
        <v>283</v>
      </c>
      <c r="C217" s="78">
        <v>1</v>
      </c>
      <c r="D217" s="79">
        <f t="shared" si="5"/>
        <v>176</v>
      </c>
      <c r="E217" s="22">
        <v>176</v>
      </c>
      <c r="F217" s="3" t="s">
        <v>582</v>
      </c>
      <c r="G217" s="19"/>
      <c r="H217" s="20"/>
      <c r="I217" s="20"/>
    </row>
    <row r="218" spans="1:9" ht="15">
      <c r="A218" s="76" t="s">
        <v>254</v>
      </c>
      <c r="B218" s="77" t="s">
        <v>287</v>
      </c>
      <c r="C218" s="78">
        <v>10</v>
      </c>
      <c r="D218" s="79">
        <f t="shared" si="5"/>
        <v>32.888</v>
      </c>
      <c r="E218" s="22">
        <v>328.88</v>
      </c>
      <c r="F218" s="3" t="s">
        <v>582</v>
      </c>
      <c r="G218" s="19"/>
      <c r="H218" s="20"/>
      <c r="I218" s="20"/>
    </row>
    <row r="219" spans="1:9" ht="15">
      <c r="A219" s="76" t="s">
        <v>255</v>
      </c>
      <c r="B219" s="77" t="s">
        <v>283</v>
      </c>
      <c r="C219" s="78">
        <v>2</v>
      </c>
      <c r="D219" s="79">
        <f t="shared" si="5"/>
        <v>137.5</v>
      </c>
      <c r="E219" s="22">
        <v>275</v>
      </c>
      <c r="F219" s="3" t="s">
        <v>582</v>
      </c>
      <c r="G219" s="19"/>
      <c r="H219" s="20"/>
      <c r="I219" s="20"/>
    </row>
    <row r="220" spans="1:9" ht="30">
      <c r="A220" s="76" t="s">
        <v>256</v>
      </c>
      <c r="B220" s="77" t="s">
        <v>286</v>
      </c>
      <c r="C220" s="78">
        <v>1</v>
      </c>
      <c r="D220" s="79">
        <f t="shared" si="5"/>
        <v>71.25</v>
      </c>
      <c r="E220" s="22">
        <v>71.25</v>
      </c>
      <c r="F220" s="3" t="s">
        <v>582</v>
      </c>
      <c r="G220" s="19"/>
      <c r="H220" s="20"/>
      <c r="I220" s="20"/>
    </row>
    <row r="221" spans="1:9" ht="30">
      <c r="A221" s="76" t="s">
        <v>262</v>
      </c>
      <c r="B221" s="77" t="s">
        <v>285</v>
      </c>
      <c r="C221" s="78">
        <v>3</v>
      </c>
      <c r="D221" s="79">
        <f t="shared" si="5"/>
        <v>14.840000000000002</v>
      </c>
      <c r="E221" s="22">
        <v>44.52</v>
      </c>
      <c r="F221" s="3" t="s">
        <v>582</v>
      </c>
      <c r="G221" s="19"/>
      <c r="H221" s="20"/>
      <c r="I221" s="20"/>
    </row>
    <row r="222" spans="1:9" ht="15">
      <c r="A222" s="76" t="s">
        <v>263</v>
      </c>
      <c r="B222" s="77" t="s">
        <v>283</v>
      </c>
      <c r="C222" s="78">
        <v>3</v>
      </c>
      <c r="D222" s="79">
        <f t="shared" si="5"/>
        <v>59</v>
      </c>
      <c r="E222" s="22">
        <v>177</v>
      </c>
      <c r="F222" s="3" t="s">
        <v>582</v>
      </c>
      <c r="G222" s="19"/>
      <c r="H222" s="20"/>
      <c r="I222" s="20"/>
    </row>
    <row r="223" spans="1:9" ht="15">
      <c r="A223" s="76" t="s">
        <v>264</v>
      </c>
      <c r="B223" s="77" t="s">
        <v>284</v>
      </c>
      <c r="C223" s="78">
        <v>10</v>
      </c>
      <c r="D223" s="79">
        <f t="shared" si="5"/>
        <v>0.43099999999999994</v>
      </c>
      <c r="E223" s="22">
        <v>4.31</v>
      </c>
      <c r="F223" s="3" t="s">
        <v>582</v>
      </c>
      <c r="G223" s="19"/>
      <c r="H223" s="20"/>
      <c r="I223" s="20"/>
    </row>
    <row r="224" spans="1:9" ht="15">
      <c r="A224" s="76" t="s">
        <v>265</v>
      </c>
      <c r="B224" s="77" t="s">
        <v>283</v>
      </c>
      <c r="C224" s="78">
        <v>18</v>
      </c>
      <c r="D224" s="79">
        <f t="shared" si="5"/>
        <v>5.723333333333333</v>
      </c>
      <c r="E224" s="22">
        <v>103.02</v>
      </c>
      <c r="F224" s="3" t="s">
        <v>582</v>
      </c>
      <c r="G224" s="19"/>
      <c r="H224" s="20"/>
      <c r="I224" s="20"/>
    </row>
    <row r="225" spans="1:9" ht="15">
      <c r="A225" s="76" t="s">
        <v>266</v>
      </c>
      <c r="B225" s="77" t="s">
        <v>283</v>
      </c>
      <c r="C225" s="78">
        <v>17</v>
      </c>
      <c r="D225" s="79">
        <f t="shared" si="5"/>
        <v>10.93235294117647</v>
      </c>
      <c r="E225" s="22">
        <v>185.85</v>
      </c>
      <c r="F225" s="3" t="s">
        <v>582</v>
      </c>
      <c r="G225" s="19"/>
      <c r="H225" s="20"/>
      <c r="I225" s="20"/>
    </row>
    <row r="226" spans="1:9" ht="30">
      <c r="A226" s="76" t="s">
        <v>267</v>
      </c>
      <c r="B226" s="77" t="s">
        <v>285</v>
      </c>
      <c r="C226" s="78">
        <v>1</v>
      </c>
      <c r="D226" s="79">
        <v>335</v>
      </c>
      <c r="E226" s="22">
        <f>C226*D226</f>
        <v>335</v>
      </c>
      <c r="F226" s="3" t="s">
        <v>582</v>
      </c>
      <c r="G226" s="19"/>
      <c r="H226" s="20"/>
      <c r="I226" s="20"/>
    </row>
    <row r="227" spans="1:9" ht="15">
      <c r="A227" s="76" t="s">
        <v>268</v>
      </c>
      <c r="B227" s="77" t="s">
        <v>283</v>
      </c>
      <c r="C227" s="78">
        <v>38</v>
      </c>
      <c r="D227" s="79">
        <f t="shared" si="5"/>
        <v>11.038157894736841</v>
      </c>
      <c r="E227" s="22">
        <v>419.45</v>
      </c>
      <c r="F227" s="3" t="s">
        <v>582</v>
      </c>
      <c r="G227" s="19"/>
      <c r="H227" s="20"/>
      <c r="I227" s="20"/>
    </row>
    <row r="228" spans="1:9" ht="15">
      <c r="A228" s="76" t="s">
        <v>269</v>
      </c>
      <c r="B228" s="77" t="s">
        <v>284</v>
      </c>
      <c r="C228" s="78">
        <v>50</v>
      </c>
      <c r="D228" s="79">
        <f t="shared" si="5"/>
        <v>0.4</v>
      </c>
      <c r="E228" s="22">
        <v>20</v>
      </c>
      <c r="F228" s="3" t="s">
        <v>582</v>
      </c>
      <c r="G228" s="19"/>
      <c r="H228" s="20"/>
      <c r="I228" s="20"/>
    </row>
    <row r="229" spans="1:9" ht="15">
      <c r="A229" s="76" t="s">
        <v>270</v>
      </c>
      <c r="B229" s="77" t="s">
        <v>284</v>
      </c>
      <c r="C229" s="78">
        <v>10</v>
      </c>
      <c r="D229" s="79">
        <f t="shared" si="5"/>
        <v>0.615</v>
      </c>
      <c r="E229" s="22">
        <v>6.15</v>
      </c>
      <c r="F229" s="3" t="s">
        <v>582</v>
      </c>
      <c r="G229" s="19"/>
      <c r="H229" s="20"/>
      <c r="I229" s="20"/>
    </row>
    <row r="230" spans="1:9" s="30" customFormat="1" ht="15.75">
      <c r="A230" s="27" t="s">
        <v>81</v>
      </c>
      <c r="B230" s="38"/>
      <c r="C230" s="38"/>
      <c r="D230" s="38"/>
      <c r="E230" s="28">
        <f>SUM(E51:E229)</f>
        <v>61907.75999999997</v>
      </c>
      <c r="F230" s="29"/>
      <c r="G230" s="49"/>
      <c r="I230" s="49"/>
    </row>
    <row r="231" spans="1:6" s="32" customFormat="1" ht="15">
      <c r="A231" s="86" t="s">
        <v>512</v>
      </c>
      <c r="B231" s="87"/>
      <c r="C231" s="87"/>
      <c r="D231" s="87"/>
      <c r="E231" s="87"/>
      <c r="F231" s="88"/>
    </row>
    <row r="232" spans="1:6" ht="15">
      <c r="A232" s="10" t="s">
        <v>9</v>
      </c>
      <c r="B232" s="16" t="s">
        <v>293</v>
      </c>
      <c r="C232" s="16">
        <v>300</v>
      </c>
      <c r="D232" s="16">
        <v>65</v>
      </c>
      <c r="E232" s="11">
        <f>C232*D232</f>
        <v>19500</v>
      </c>
      <c r="F232" s="3" t="s">
        <v>582</v>
      </c>
    </row>
    <row r="233" spans="1:6" ht="15">
      <c r="A233" s="10" t="s">
        <v>10</v>
      </c>
      <c r="B233" s="16" t="s">
        <v>293</v>
      </c>
      <c r="C233" s="16">
        <v>500</v>
      </c>
      <c r="D233" s="16">
        <v>55</v>
      </c>
      <c r="E233" s="11">
        <f aca="true" t="shared" si="6" ref="E233:E286">C233*D233</f>
        <v>27500</v>
      </c>
      <c r="F233" s="3" t="s">
        <v>582</v>
      </c>
    </row>
    <row r="234" spans="1:6" ht="15">
      <c r="A234" s="10" t="s">
        <v>11</v>
      </c>
      <c r="B234" s="16" t="s">
        <v>293</v>
      </c>
      <c r="C234" s="16">
        <v>700</v>
      </c>
      <c r="D234" s="16">
        <v>58</v>
      </c>
      <c r="E234" s="11">
        <f t="shared" si="6"/>
        <v>40600</v>
      </c>
      <c r="F234" s="3" t="s">
        <v>582</v>
      </c>
    </row>
    <row r="235" spans="1:6" ht="15">
      <c r="A235" s="10" t="s">
        <v>12</v>
      </c>
      <c r="B235" s="16" t="s">
        <v>293</v>
      </c>
      <c r="C235" s="16">
        <v>200</v>
      </c>
      <c r="D235" s="16">
        <v>100</v>
      </c>
      <c r="E235" s="11">
        <f t="shared" si="6"/>
        <v>20000</v>
      </c>
      <c r="F235" s="3" t="s">
        <v>582</v>
      </c>
    </row>
    <row r="236" spans="1:6" ht="15">
      <c r="A236" s="10" t="s">
        <v>13</v>
      </c>
      <c r="B236" s="16" t="s">
        <v>293</v>
      </c>
      <c r="C236" s="16">
        <v>6</v>
      </c>
      <c r="D236" s="16">
        <v>53</v>
      </c>
      <c r="E236" s="11">
        <f t="shared" si="6"/>
        <v>318</v>
      </c>
      <c r="F236" s="3" t="s">
        <v>582</v>
      </c>
    </row>
    <row r="237" spans="1:6" ht="15">
      <c r="A237" s="10" t="s">
        <v>14</v>
      </c>
      <c r="B237" s="16" t="s">
        <v>293</v>
      </c>
      <c r="C237" s="16">
        <v>200</v>
      </c>
      <c r="D237" s="16">
        <v>94</v>
      </c>
      <c r="E237" s="11">
        <f t="shared" si="6"/>
        <v>18800</v>
      </c>
      <c r="F237" s="3" t="s">
        <v>582</v>
      </c>
    </row>
    <row r="238" spans="1:6" ht="15">
      <c r="A238" s="10" t="s">
        <v>15</v>
      </c>
      <c r="B238" s="16" t="s">
        <v>293</v>
      </c>
      <c r="C238" s="16">
        <v>900</v>
      </c>
      <c r="D238" s="16">
        <v>48</v>
      </c>
      <c r="E238" s="11">
        <f t="shared" si="6"/>
        <v>43200</v>
      </c>
      <c r="F238" s="3" t="s">
        <v>582</v>
      </c>
    </row>
    <row r="239" spans="1:6" ht="15">
      <c r="A239" s="10" t="s">
        <v>16</v>
      </c>
      <c r="B239" s="16" t="s">
        <v>293</v>
      </c>
      <c r="C239" s="16">
        <v>40</v>
      </c>
      <c r="D239" s="16">
        <v>63</v>
      </c>
      <c r="E239" s="11">
        <f t="shared" si="6"/>
        <v>2520</v>
      </c>
      <c r="F239" s="3" t="s">
        <v>582</v>
      </c>
    </row>
    <row r="240" spans="1:6" ht="15">
      <c r="A240" s="10" t="s">
        <v>17</v>
      </c>
      <c r="B240" s="16" t="s">
        <v>293</v>
      </c>
      <c r="C240" s="16">
        <v>15</v>
      </c>
      <c r="D240" s="16">
        <v>190</v>
      </c>
      <c r="E240" s="11">
        <f t="shared" si="6"/>
        <v>2850</v>
      </c>
      <c r="F240" s="3" t="s">
        <v>582</v>
      </c>
    </row>
    <row r="241" spans="1:6" ht="15">
      <c r="A241" s="10" t="s">
        <v>18</v>
      </c>
      <c r="B241" s="16" t="s">
        <v>293</v>
      </c>
      <c r="C241" s="16">
        <v>50</v>
      </c>
      <c r="D241" s="16">
        <v>148</v>
      </c>
      <c r="E241" s="11">
        <f t="shared" si="6"/>
        <v>7400</v>
      </c>
      <c r="F241" s="3" t="s">
        <v>582</v>
      </c>
    </row>
    <row r="242" spans="1:6" ht="15">
      <c r="A242" s="10" t="s">
        <v>19</v>
      </c>
      <c r="B242" s="16" t="s">
        <v>293</v>
      </c>
      <c r="C242" s="16">
        <v>1500</v>
      </c>
      <c r="D242" s="16">
        <v>13.5</v>
      </c>
      <c r="E242" s="11">
        <f t="shared" si="6"/>
        <v>20250</v>
      </c>
      <c r="F242" s="3" t="s">
        <v>582</v>
      </c>
    </row>
    <row r="243" spans="1:6" ht="15">
      <c r="A243" s="10" t="s">
        <v>20</v>
      </c>
      <c r="B243" s="16" t="s">
        <v>293</v>
      </c>
      <c r="C243" s="16">
        <v>3000</v>
      </c>
      <c r="D243" s="16">
        <v>20</v>
      </c>
      <c r="E243" s="11">
        <f t="shared" si="6"/>
        <v>60000</v>
      </c>
      <c r="F243" s="3" t="s">
        <v>582</v>
      </c>
    </row>
    <row r="244" spans="1:6" ht="15">
      <c r="A244" s="10" t="s">
        <v>21</v>
      </c>
      <c r="B244" s="16" t="s">
        <v>293</v>
      </c>
      <c r="C244" s="16">
        <v>200</v>
      </c>
      <c r="D244" s="16">
        <v>50</v>
      </c>
      <c r="E244" s="11">
        <f t="shared" si="6"/>
        <v>10000</v>
      </c>
      <c r="F244" s="3" t="s">
        <v>582</v>
      </c>
    </row>
    <row r="245" spans="1:6" ht="15">
      <c r="A245" s="10" t="s">
        <v>22</v>
      </c>
      <c r="B245" s="16" t="s">
        <v>293</v>
      </c>
      <c r="C245" s="16">
        <v>300</v>
      </c>
      <c r="D245" s="16">
        <v>230</v>
      </c>
      <c r="E245" s="11">
        <f t="shared" si="6"/>
        <v>69000</v>
      </c>
      <c r="F245" s="3" t="s">
        <v>582</v>
      </c>
    </row>
    <row r="246" spans="1:6" ht="15">
      <c r="A246" s="10" t="s">
        <v>23</v>
      </c>
      <c r="B246" s="16" t="s">
        <v>293</v>
      </c>
      <c r="C246" s="16">
        <v>80</v>
      </c>
      <c r="D246" s="16">
        <v>150</v>
      </c>
      <c r="E246" s="11">
        <f t="shared" si="6"/>
        <v>12000</v>
      </c>
      <c r="F246" s="3" t="s">
        <v>582</v>
      </c>
    </row>
    <row r="247" spans="1:6" ht="15">
      <c r="A247" s="10" t="s">
        <v>24</v>
      </c>
      <c r="B247" s="16" t="s">
        <v>293</v>
      </c>
      <c r="C247" s="16">
        <v>100</v>
      </c>
      <c r="D247" s="16">
        <v>45</v>
      </c>
      <c r="E247" s="11">
        <f t="shared" si="6"/>
        <v>4500</v>
      </c>
      <c r="F247" s="3" t="s">
        <v>582</v>
      </c>
    </row>
    <row r="248" spans="1:6" ht="15">
      <c r="A248" s="10" t="s">
        <v>25</v>
      </c>
      <c r="B248" s="16" t="s">
        <v>293</v>
      </c>
      <c r="C248" s="16">
        <v>100</v>
      </c>
      <c r="D248" s="16">
        <v>37</v>
      </c>
      <c r="E248" s="11">
        <f t="shared" si="6"/>
        <v>3700</v>
      </c>
      <c r="F248" s="3" t="s">
        <v>582</v>
      </c>
    </row>
    <row r="249" spans="1:6" ht="15">
      <c r="A249" s="10" t="s">
        <v>26</v>
      </c>
      <c r="B249" s="16" t="s">
        <v>293</v>
      </c>
      <c r="C249" s="16">
        <v>100</v>
      </c>
      <c r="D249" s="16">
        <v>19</v>
      </c>
      <c r="E249" s="11">
        <f t="shared" si="6"/>
        <v>1900</v>
      </c>
      <c r="F249" s="3" t="s">
        <v>582</v>
      </c>
    </row>
    <row r="250" spans="1:6" ht="15">
      <c r="A250" s="10" t="s">
        <v>66</v>
      </c>
      <c r="B250" s="16" t="s">
        <v>293</v>
      </c>
      <c r="C250" s="16">
        <v>100</v>
      </c>
      <c r="D250" s="16">
        <v>25</v>
      </c>
      <c r="E250" s="11">
        <f t="shared" si="6"/>
        <v>2500</v>
      </c>
      <c r="F250" s="3" t="s">
        <v>582</v>
      </c>
    </row>
    <row r="251" spans="1:6" ht="15">
      <c r="A251" s="10" t="s">
        <v>27</v>
      </c>
      <c r="B251" s="16" t="s">
        <v>293</v>
      </c>
      <c r="C251" s="16">
        <v>200</v>
      </c>
      <c r="D251" s="16">
        <v>26</v>
      </c>
      <c r="E251" s="11">
        <f t="shared" si="6"/>
        <v>5200</v>
      </c>
      <c r="F251" s="3" t="s">
        <v>582</v>
      </c>
    </row>
    <row r="252" spans="1:6" ht="15">
      <c r="A252" s="10" t="s">
        <v>28</v>
      </c>
      <c r="B252" s="16" t="s">
        <v>293</v>
      </c>
      <c r="C252" s="16">
        <v>1000</v>
      </c>
      <c r="D252" s="16">
        <v>15</v>
      </c>
      <c r="E252" s="11">
        <f t="shared" si="6"/>
        <v>15000</v>
      </c>
      <c r="F252" s="3" t="s">
        <v>582</v>
      </c>
    </row>
    <row r="253" spans="1:6" ht="15">
      <c r="A253" s="10" t="s">
        <v>29</v>
      </c>
      <c r="B253" s="16" t="s">
        <v>293</v>
      </c>
      <c r="C253" s="16">
        <v>81</v>
      </c>
      <c r="D253" s="16">
        <v>30</v>
      </c>
      <c r="E253" s="11">
        <f t="shared" si="6"/>
        <v>2430</v>
      </c>
      <c r="F253" s="3" t="s">
        <v>582</v>
      </c>
    </row>
    <row r="254" spans="1:6" ht="15">
      <c r="A254" s="10" t="s">
        <v>30</v>
      </c>
      <c r="B254" s="16" t="s">
        <v>293</v>
      </c>
      <c r="C254" s="16">
        <v>222</v>
      </c>
      <c r="D254" s="16">
        <v>50</v>
      </c>
      <c r="E254" s="11">
        <f t="shared" si="6"/>
        <v>11100</v>
      </c>
      <c r="F254" s="3" t="s">
        <v>582</v>
      </c>
    </row>
    <row r="255" spans="1:6" ht="15">
      <c r="A255" s="10" t="s">
        <v>31</v>
      </c>
      <c r="B255" s="16" t="s">
        <v>293</v>
      </c>
      <c r="C255" s="16">
        <v>20</v>
      </c>
      <c r="D255" s="16">
        <v>65</v>
      </c>
      <c r="E255" s="11">
        <f t="shared" si="6"/>
        <v>1300</v>
      </c>
      <c r="F255" s="3" t="s">
        <v>582</v>
      </c>
    </row>
    <row r="256" spans="1:6" ht="15">
      <c r="A256" s="10" t="s">
        <v>32</v>
      </c>
      <c r="B256" s="16" t="s">
        <v>293</v>
      </c>
      <c r="C256" s="16">
        <v>300</v>
      </c>
      <c r="D256" s="16">
        <v>130</v>
      </c>
      <c r="E256" s="11">
        <f t="shared" si="6"/>
        <v>39000</v>
      </c>
      <c r="F256" s="3" t="s">
        <v>582</v>
      </c>
    </row>
    <row r="257" spans="1:6" ht="15">
      <c r="A257" s="10" t="s">
        <v>33</v>
      </c>
      <c r="B257" s="16" t="s">
        <v>308</v>
      </c>
      <c r="C257" s="16">
        <v>1000</v>
      </c>
      <c r="D257" s="16">
        <v>51</v>
      </c>
      <c r="E257" s="11">
        <f t="shared" si="6"/>
        <v>51000</v>
      </c>
      <c r="F257" s="3" t="s">
        <v>582</v>
      </c>
    </row>
    <row r="258" spans="1:6" ht="15">
      <c r="A258" s="10" t="s">
        <v>34</v>
      </c>
      <c r="B258" s="16" t="s">
        <v>293</v>
      </c>
      <c r="C258" s="16">
        <v>80</v>
      </c>
      <c r="D258" s="16">
        <v>115</v>
      </c>
      <c r="E258" s="11">
        <f t="shared" si="6"/>
        <v>9200</v>
      </c>
      <c r="F258" s="3" t="s">
        <v>582</v>
      </c>
    </row>
    <row r="259" spans="1:6" ht="15">
      <c r="A259" s="10" t="s">
        <v>35</v>
      </c>
      <c r="B259" s="16" t="s">
        <v>293</v>
      </c>
      <c r="C259" s="16">
        <v>100</v>
      </c>
      <c r="D259" s="16">
        <v>92</v>
      </c>
      <c r="E259" s="11">
        <f t="shared" si="6"/>
        <v>9200</v>
      </c>
      <c r="F259" s="3" t="s">
        <v>582</v>
      </c>
    </row>
    <row r="260" spans="1:6" ht="15">
      <c r="A260" s="10" t="s">
        <v>36</v>
      </c>
      <c r="B260" s="16" t="s">
        <v>293</v>
      </c>
      <c r="C260" s="16">
        <v>1000</v>
      </c>
      <c r="D260" s="16">
        <v>25</v>
      </c>
      <c r="E260" s="11">
        <f t="shared" si="6"/>
        <v>25000</v>
      </c>
      <c r="F260" s="3" t="s">
        <v>582</v>
      </c>
    </row>
    <row r="261" spans="1:6" ht="15">
      <c r="A261" s="10" t="s">
        <v>37</v>
      </c>
      <c r="B261" s="16" t="s">
        <v>293</v>
      </c>
      <c r="C261" s="16">
        <v>120</v>
      </c>
      <c r="D261" s="16">
        <v>68</v>
      </c>
      <c r="E261" s="11">
        <f t="shared" si="6"/>
        <v>8160</v>
      </c>
      <c r="F261" s="3" t="s">
        <v>582</v>
      </c>
    </row>
    <row r="262" spans="1:6" ht="15">
      <c r="A262" s="10" t="s">
        <v>38</v>
      </c>
      <c r="B262" s="16" t="s">
        <v>293</v>
      </c>
      <c r="C262" s="16">
        <v>500</v>
      </c>
      <c r="D262" s="16">
        <v>15</v>
      </c>
      <c r="E262" s="11">
        <f t="shared" si="6"/>
        <v>7500</v>
      </c>
      <c r="F262" s="3" t="s">
        <v>582</v>
      </c>
    </row>
    <row r="263" spans="1:6" ht="15">
      <c r="A263" s="10" t="s">
        <v>39</v>
      </c>
      <c r="B263" s="16" t="s">
        <v>293</v>
      </c>
      <c r="C263" s="16">
        <v>1000</v>
      </c>
      <c r="D263" s="16">
        <v>225</v>
      </c>
      <c r="E263" s="11">
        <f t="shared" si="6"/>
        <v>225000</v>
      </c>
      <c r="F263" s="3" t="s">
        <v>582</v>
      </c>
    </row>
    <row r="264" spans="1:6" ht="15">
      <c r="A264" s="10" t="s">
        <v>40</v>
      </c>
      <c r="B264" s="16" t="s">
        <v>293</v>
      </c>
      <c r="C264" s="16">
        <v>500</v>
      </c>
      <c r="D264" s="16">
        <v>100</v>
      </c>
      <c r="E264" s="11">
        <f t="shared" si="6"/>
        <v>50000</v>
      </c>
      <c r="F264" s="3" t="s">
        <v>582</v>
      </c>
    </row>
    <row r="265" spans="1:6" ht="15">
      <c r="A265" s="10" t="s">
        <v>41</v>
      </c>
      <c r="B265" s="16" t="s">
        <v>293</v>
      </c>
      <c r="C265" s="16">
        <v>80</v>
      </c>
      <c r="D265" s="16">
        <v>105</v>
      </c>
      <c r="E265" s="11">
        <f t="shared" si="6"/>
        <v>8400</v>
      </c>
      <c r="F265" s="3" t="s">
        <v>582</v>
      </c>
    </row>
    <row r="266" spans="1:6" ht="15">
      <c r="A266" s="10" t="s">
        <v>42</v>
      </c>
      <c r="B266" s="16" t="s">
        <v>293</v>
      </c>
      <c r="C266" s="16">
        <v>60</v>
      </c>
      <c r="D266" s="16">
        <v>111</v>
      </c>
      <c r="E266" s="11">
        <f t="shared" si="6"/>
        <v>6660</v>
      </c>
      <c r="F266" s="3" t="s">
        <v>582</v>
      </c>
    </row>
    <row r="267" spans="1:6" ht="15">
      <c r="A267" s="10" t="s">
        <v>43</v>
      </c>
      <c r="B267" s="16" t="s">
        <v>293</v>
      </c>
      <c r="C267" s="16">
        <v>300</v>
      </c>
      <c r="D267" s="16">
        <v>90</v>
      </c>
      <c r="E267" s="11">
        <f t="shared" si="6"/>
        <v>27000</v>
      </c>
      <c r="F267" s="3" t="s">
        <v>582</v>
      </c>
    </row>
    <row r="268" spans="1:6" ht="15">
      <c r="A268" s="10" t="s">
        <v>44</v>
      </c>
      <c r="B268" s="16" t="s">
        <v>293</v>
      </c>
      <c r="C268" s="16">
        <v>80</v>
      </c>
      <c r="D268" s="16">
        <v>73</v>
      </c>
      <c r="E268" s="11">
        <f t="shared" si="6"/>
        <v>5840</v>
      </c>
      <c r="F268" s="3" t="s">
        <v>582</v>
      </c>
    </row>
    <row r="269" spans="1:6" ht="15">
      <c r="A269" s="10" t="s">
        <v>45</v>
      </c>
      <c r="B269" s="16" t="s">
        <v>293</v>
      </c>
      <c r="C269" s="16">
        <v>100</v>
      </c>
      <c r="D269" s="16">
        <v>28</v>
      </c>
      <c r="E269" s="11">
        <f t="shared" si="6"/>
        <v>2800</v>
      </c>
      <c r="F269" s="3" t="s">
        <v>582</v>
      </c>
    </row>
    <row r="270" spans="1:6" ht="15">
      <c r="A270" s="10" t="s">
        <v>46</v>
      </c>
      <c r="B270" s="16" t="s">
        <v>293</v>
      </c>
      <c r="C270" s="16">
        <v>1000</v>
      </c>
      <c r="D270" s="16">
        <v>73</v>
      </c>
      <c r="E270" s="11">
        <f t="shared" si="6"/>
        <v>73000</v>
      </c>
      <c r="F270" s="3" t="s">
        <v>582</v>
      </c>
    </row>
    <row r="271" spans="1:6" ht="15">
      <c r="A271" s="10" t="s">
        <v>47</v>
      </c>
      <c r="B271" s="16" t="s">
        <v>293</v>
      </c>
      <c r="C271" s="16">
        <v>50</v>
      </c>
      <c r="D271" s="16">
        <v>50</v>
      </c>
      <c r="E271" s="11">
        <f t="shared" si="6"/>
        <v>2500</v>
      </c>
      <c r="F271" s="3" t="s">
        <v>582</v>
      </c>
    </row>
    <row r="272" spans="1:6" ht="15">
      <c r="A272" s="10" t="s">
        <v>48</v>
      </c>
      <c r="B272" s="16" t="s">
        <v>293</v>
      </c>
      <c r="C272" s="16">
        <v>800</v>
      </c>
      <c r="D272" s="16">
        <v>35</v>
      </c>
      <c r="E272" s="11">
        <f t="shared" si="6"/>
        <v>28000</v>
      </c>
      <c r="F272" s="3" t="s">
        <v>582</v>
      </c>
    </row>
    <row r="273" spans="1:6" ht="15">
      <c r="A273" s="10" t="s">
        <v>49</v>
      </c>
      <c r="B273" s="16" t="s">
        <v>293</v>
      </c>
      <c r="C273" s="16">
        <v>500</v>
      </c>
      <c r="D273" s="16">
        <v>22</v>
      </c>
      <c r="E273" s="11">
        <f t="shared" si="6"/>
        <v>11000</v>
      </c>
      <c r="F273" s="3" t="s">
        <v>582</v>
      </c>
    </row>
    <row r="274" spans="1:6" ht="15">
      <c r="A274" s="10" t="s">
        <v>63</v>
      </c>
      <c r="B274" s="16" t="s">
        <v>293</v>
      </c>
      <c r="C274" s="16">
        <v>80</v>
      </c>
      <c r="D274" s="16">
        <v>100</v>
      </c>
      <c r="E274" s="11">
        <f t="shared" si="6"/>
        <v>8000</v>
      </c>
      <c r="F274" s="3" t="s">
        <v>582</v>
      </c>
    </row>
    <row r="275" spans="1:6" ht="15">
      <c r="A275" s="10" t="s">
        <v>50</v>
      </c>
      <c r="B275" s="16" t="s">
        <v>293</v>
      </c>
      <c r="C275" s="16">
        <v>200</v>
      </c>
      <c r="D275" s="16">
        <v>54</v>
      </c>
      <c r="E275" s="11">
        <f t="shared" si="6"/>
        <v>10800</v>
      </c>
      <c r="F275" s="3" t="s">
        <v>582</v>
      </c>
    </row>
    <row r="276" spans="1:6" ht="15">
      <c r="A276" s="10" t="s">
        <v>51</v>
      </c>
      <c r="B276" s="16" t="s">
        <v>293</v>
      </c>
      <c r="C276" s="16">
        <v>2500</v>
      </c>
      <c r="D276" s="16">
        <v>45</v>
      </c>
      <c r="E276" s="11">
        <f t="shared" si="6"/>
        <v>112500</v>
      </c>
      <c r="F276" s="3" t="s">
        <v>582</v>
      </c>
    </row>
    <row r="277" spans="1:6" ht="15">
      <c r="A277" s="10" t="s">
        <v>52</v>
      </c>
      <c r="B277" s="16" t="s">
        <v>293</v>
      </c>
      <c r="C277" s="16">
        <v>200</v>
      </c>
      <c r="D277" s="16">
        <v>80</v>
      </c>
      <c r="E277" s="11">
        <f t="shared" si="6"/>
        <v>16000</v>
      </c>
      <c r="F277" s="3" t="s">
        <v>582</v>
      </c>
    </row>
    <row r="278" spans="1:6" ht="15">
      <c r="A278" s="10" t="s">
        <v>53</v>
      </c>
      <c r="B278" s="16" t="s">
        <v>293</v>
      </c>
      <c r="C278" s="16">
        <v>160</v>
      </c>
      <c r="D278" s="16">
        <v>230</v>
      </c>
      <c r="E278" s="11">
        <f t="shared" si="6"/>
        <v>36800</v>
      </c>
      <c r="F278" s="3" t="s">
        <v>582</v>
      </c>
    </row>
    <row r="279" spans="1:6" ht="15">
      <c r="A279" s="10" t="s">
        <v>54</v>
      </c>
      <c r="B279" s="16" t="s">
        <v>293</v>
      </c>
      <c r="C279" s="16">
        <v>500</v>
      </c>
      <c r="D279" s="16">
        <v>215</v>
      </c>
      <c r="E279" s="11">
        <f t="shared" si="6"/>
        <v>107500</v>
      </c>
      <c r="F279" s="3" t="s">
        <v>582</v>
      </c>
    </row>
    <row r="280" spans="1:6" ht="15">
      <c r="A280" s="10" t="s">
        <v>55</v>
      </c>
      <c r="B280" s="16" t="s">
        <v>293</v>
      </c>
      <c r="C280" s="16">
        <v>50</v>
      </c>
      <c r="D280" s="16">
        <v>83</v>
      </c>
      <c r="E280" s="11">
        <f t="shared" si="6"/>
        <v>4150</v>
      </c>
      <c r="F280" s="3" t="s">
        <v>582</v>
      </c>
    </row>
    <row r="281" spans="1:6" ht="15">
      <c r="A281" s="10" t="s">
        <v>56</v>
      </c>
      <c r="B281" s="16" t="s">
        <v>293</v>
      </c>
      <c r="C281" s="16">
        <v>200</v>
      </c>
      <c r="D281" s="16">
        <v>160</v>
      </c>
      <c r="E281" s="11">
        <f t="shared" si="6"/>
        <v>32000</v>
      </c>
      <c r="F281" s="3" t="s">
        <v>582</v>
      </c>
    </row>
    <row r="282" spans="1:6" ht="15">
      <c r="A282" s="10" t="s">
        <v>57</v>
      </c>
      <c r="B282" s="16" t="s">
        <v>293</v>
      </c>
      <c r="C282" s="16">
        <v>200</v>
      </c>
      <c r="D282" s="16">
        <v>190</v>
      </c>
      <c r="E282" s="11">
        <f t="shared" si="6"/>
        <v>38000</v>
      </c>
      <c r="F282" s="3" t="s">
        <v>582</v>
      </c>
    </row>
    <row r="283" spans="1:6" ht="15">
      <c r="A283" s="10" t="s">
        <v>58</v>
      </c>
      <c r="B283" s="16" t="s">
        <v>293</v>
      </c>
      <c r="C283" s="16">
        <v>3000</v>
      </c>
      <c r="D283" s="16">
        <v>36</v>
      </c>
      <c r="E283" s="11">
        <f t="shared" si="6"/>
        <v>108000</v>
      </c>
      <c r="F283" s="3" t="s">
        <v>582</v>
      </c>
    </row>
    <row r="284" spans="1:6" ht="15">
      <c r="A284" s="10" t="s">
        <v>59</v>
      </c>
      <c r="B284" s="16" t="s">
        <v>293</v>
      </c>
      <c r="C284" s="16">
        <v>10</v>
      </c>
      <c r="D284" s="16">
        <v>145</v>
      </c>
      <c r="E284" s="11">
        <f t="shared" si="6"/>
        <v>1450</v>
      </c>
      <c r="F284" s="3" t="s">
        <v>582</v>
      </c>
    </row>
    <row r="285" spans="1:6" ht="15">
      <c r="A285" s="10" t="s">
        <v>60</v>
      </c>
      <c r="B285" s="16" t="s">
        <v>293</v>
      </c>
      <c r="C285" s="16">
        <v>900</v>
      </c>
      <c r="D285" s="16">
        <v>58</v>
      </c>
      <c r="E285" s="11">
        <f t="shared" si="6"/>
        <v>52200</v>
      </c>
      <c r="F285" s="3" t="s">
        <v>582</v>
      </c>
    </row>
    <row r="286" spans="1:6" ht="15">
      <c r="A286" s="10" t="s">
        <v>61</v>
      </c>
      <c r="B286" s="16" t="s">
        <v>287</v>
      </c>
      <c r="C286" s="16">
        <v>6000</v>
      </c>
      <c r="D286" s="16">
        <v>5</v>
      </c>
      <c r="E286" s="11">
        <f t="shared" si="6"/>
        <v>30000</v>
      </c>
      <c r="F286" s="3" t="s">
        <v>582</v>
      </c>
    </row>
    <row r="287" spans="1:9" s="8" customFormat="1" ht="15.75">
      <c r="A287" s="12" t="s">
        <v>81</v>
      </c>
      <c r="B287" s="36"/>
      <c r="C287" s="36"/>
      <c r="D287" s="36"/>
      <c r="E287" s="13">
        <f>SUM(E232:E286)</f>
        <v>1548228</v>
      </c>
      <c r="F287" s="3"/>
      <c r="G287" s="49"/>
      <c r="H287" s="49"/>
      <c r="I287" s="50"/>
    </row>
    <row r="288" spans="1:6" ht="15">
      <c r="A288" s="86" t="s">
        <v>513</v>
      </c>
      <c r="B288" s="87"/>
      <c r="C288" s="87"/>
      <c r="D288" s="87"/>
      <c r="E288" s="87"/>
      <c r="F288" s="88"/>
    </row>
    <row r="289" spans="1:6" ht="15">
      <c r="A289" s="10" t="s">
        <v>490</v>
      </c>
      <c r="B289" s="16" t="s">
        <v>292</v>
      </c>
      <c r="C289" s="16">
        <v>60</v>
      </c>
      <c r="D289" s="16">
        <v>72</v>
      </c>
      <c r="E289" s="11">
        <f aca="true" t="shared" si="7" ref="E289:E294">C289*D289</f>
        <v>4320</v>
      </c>
      <c r="F289" s="3" t="s">
        <v>582</v>
      </c>
    </row>
    <row r="290" spans="1:6" ht="15">
      <c r="A290" s="10" t="s">
        <v>491</v>
      </c>
      <c r="B290" s="16" t="s">
        <v>292</v>
      </c>
      <c r="C290" s="16">
        <v>132</v>
      </c>
      <c r="D290" s="16">
        <v>1.5</v>
      </c>
      <c r="E290" s="11">
        <f t="shared" si="7"/>
        <v>198</v>
      </c>
      <c r="F290" s="3" t="s">
        <v>582</v>
      </c>
    </row>
    <row r="291" spans="1:6" ht="15">
      <c r="A291" s="10" t="s">
        <v>492</v>
      </c>
      <c r="B291" s="16" t="s">
        <v>287</v>
      </c>
      <c r="C291" s="16">
        <v>9</v>
      </c>
      <c r="D291" s="16">
        <v>2000</v>
      </c>
      <c r="E291" s="11">
        <f t="shared" si="7"/>
        <v>18000</v>
      </c>
      <c r="F291" s="3" t="s">
        <v>582</v>
      </c>
    </row>
    <row r="292" spans="1:6" ht="15">
      <c r="A292" s="10" t="s">
        <v>493</v>
      </c>
      <c r="B292" s="16" t="s">
        <v>287</v>
      </c>
      <c r="C292" s="16">
        <v>10</v>
      </c>
      <c r="D292" s="16">
        <v>8.2</v>
      </c>
      <c r="E292" s="11">
        <f t="shared" si="7"/>
        <v>82</v>
      </c>
      <c r="F292" s="3" t="s">
        <v>582</v>
      </c>
    </row>
    <row r="293" spans="1:6" ht="15">
      <c r="A293" s="10" t="s">
        <v>494</v>
      </c>
      <c r="B293" s="16" t="s">
        <v>287</v>
      </c>
      <c r="C293" s="16">
        <v>80</v>
      </c>
      <c r="D293" s="16">
        <v>30</v>
      </c>
      <c r="E293" s="11">
        <f t="shared" si="7"/>
        <v>2400</v>
      </c>
      <c r="F293" s="3" t="s">
        <v>582</v>
      </c>
    </row>
    <row r="294" spans="1:9" ht="15">
      <c r="A294" s="10" t="s">
        <v>495</v>
      </c>
      <c r="B294" s="16" t="s">
        <v>287</v>
      </c>
      <c r="C294" s="16">
        <v>50</v>
      </c>
      <c r="D294" s="16">
        <v>20</v>
      </c>
      <c r="E294" s="11">
        <f t="shared" si="7"/>
        <v>1000</v>
      </c>
      <c r="F294" s="3" t="s">
        <v>582</v>
      </c>
      <c r="G294" s="80"/>
      <c r="I294" s="80"/>
    </row>
    <row r="295" spans="1:9" s="30" customFormat="1" ht="15.75">
      <c r="A295" s="27" t="s">
        <v>81</v>
      </c>
      <c r="B295" s="38"/>
      <c r="C295" s="38"/>
      <c r="D295" s="38"/>
      <c r="E295" s="28">
        <f>SUM(E289:E294)</f>
        <v>26000</v>
      </c>
      <c r="F295" s="29"/>
      <c r="G295" s="49"/>
      <c r="I295" s="49"/>
    </row>
    <row r="296" spans="1:6" ht="15">
      <c r="A296" s="86" t="s">
        <v>515</v>
      </c>
      <c r="B296" s="87"/>
      <c r="C296" s="87"/>
      <c r="D296" s="87"/>
      <c r="E296" s="87"/>
      <c r="F296" s="88"/>
    </row>
    <row r="297" spans="1:6" ht="15">
      <c r="A297" s="67" t="s">
        <v>531</v>
      </c>
      <c r="B297" s="68" t="s">
        <v>287</v>
      </c>
      <c r="C297" s="69">
        <v>9</v>
      </c>
      <c r="D297" s="81">
        <f>E297/C297</f>
        <v>10</v>
      </c>
      <c r="E297" s="70">
        <v>90</v>
      </c>
      <c r="F297" s="3" t="s">
        <v>582</v>
      </c>
    </row>
    <row r="298" spans="1:6" ht="15">
      <c r="A298" s="67" t="s">
        <v>309</v>
      </c>
      <c r="B298" s="68" t="s">
        <v>287</v>
      </c>
      <c r="C298" s="69">
        <v>120</v>
      </c>
      <c r="D298" s="81">
        <f aca="true" t="shared" si="8" ref="D298:D361">E298/C298</f>
        <v>24.016000000000002</v>
      </c>
      <c r="E298" s="70">
        <v>2881.92</v>
      </c>
      <c r="F298" s="3" t="s">
        <v>582</v>
      </c>
    </row>
    <row r="299" spans="1:6" ht="15">
      <c r="A299" s="67" t="s">
        <v>532</v>
      </c>
      <c r="B299" s="68" t="s">
        <v>287</v>
      </c>
      <c r="C299" s="69">
        <v>2</v>
      </c>
      <c r="D299" s="81">
        <f t="shared" si="8"/>
        <v>24.3</v>
      </c>
      <c r="E299" s="70">
        <v>48.6</v>
      </c>
      <c r="F299" s="3" t="s">
        <v>582</v>
      </c>
    </row>
    <row r="300" spans="1:6" ht="15">
      <c r="A300" s="67" t="s">
        <v>310</v>
      </c>
      <c r="B300" s="68" t="s">
        <v>308</v>
      </c>
      <c r="C300" s="69">
        <v>0.35</v>
      </c>
      <c r="D300" s="81">
        <f t="shared" si="8"/>
        <v>225.28571428571428</v>
      </c>
      <c r="E300" s="70">
        <v>78.85</v>
      </c>
      <c r="F300" s="3" t="s">
        <v>582</v>
      </c>
    </row>
    <row r="301" spans="1:6" ht="15">
      <c r="A301" s="67" t="s">
        <v>311</v>
      </c>
      <c r="B301" s="68" t="s">
        <v>287</v>
      </c>
      <c r="C301" s="69">
        <v>34</v>
      </c>
      <c r="D301" s="81">
        <f t="shared" si="8"/>
        <v>16.123529411764707</v>
      </c>
      <c r="E301" s="70">
        <v>548.2</v>
      </c>
      <c r="F301" s="3" t="s">
        <v>582</v>
      </c>
    </row>
    <row r="302" spans="1:6" ht="15">
      <c r="A302" s="67" t="s">
        <v>312</v>
      </c>
      <c r="B302" s="68" t="s">
        <v>308</v>
      </c>
      <c r="C302" s="69">
        <v>80.4</v>
      </c>
      <c r="D302" s="81">
        <f t="shared" si="8"/>
        <v>32.41803482587064</v>
      </c>
      <c r="E302" s="70">
        <v>2606.41</v>
      </c>
      <c r="F302" s="3" t="s">
        <v>582</v>
      </c>
    </row>
    <row r="303" spans="1:6" ht="15">
      <c r="A303" s="67" t="s">
        <v>313</v>
      </c>
      <c r="B303" s="68" t="s">
        <v>283</v>
      </c>
      <c r="C303" s="69">
        <v>5</v>
      </c>
      <c r="D303" s="81">
        <f t="shared" si="8"/>
        <v>45</v>
      </c>
      <c r="E303" s="70">
        <v>225</v>
      </c>
      <c r="F303" s="3" t="s">
        <v>582</v>
      </c>
    </row>
    <row r="304" spans="1:6" ht="15">
      <c r="A304" s="67" t="s">
        <v>313</v>
      </c>
      <c r="B304" s="68" t="s">
        <v>283</v>
      </c>
      <c r="C304" s="69">
        <v>10</v>
      </c>
      <c r="D304" s="81">
        <f t="shared" si="8"/>
        <v>109.25</v>
      </c>
      <c r="E304" s="70">
        <v>1092.5</v>
      </c>
      <c r="F304" s="3" t="s">
        <v>582</v>
      </c>
    </row>
    <row r="305" spans="1:6" ht="15">
      <c r="A305" s="67" t="s">
        <v>314</v>
      </c>
      <c r="B305" s="68" t="s">
        <v>287</v>
      </c>
      <c r="C305" s="69">
        <v>4</v>
      </c>
      <c r="D305" s="81">
        <f t="shared" si="8"/>
        <v>26</v>
      </c>
      <c r="E305" s="70">
        <v>104</v>
      </c>
      <c r="F305" s="3" t="s">
        <v>582</v>
      </c>
    </row>
    <row r="306" spans="1:6" ht="15">
      <c r="A306" s="67" t="s">
        <v>315</v>
      </c>
      <c r="B306" s="68" t="s">
        <v>283</v>
      </c>
      <c r="C306" s="69">
        <v>100</v>
      </c>
      <c r="D306" s="81">
        <v>150</v>
      </c>
      <c r="E306" s="70">
        <f>C306*D306</f>
        <v>15000</v>
      </c>
      <c r="F306" s="3" t="s">
        <v>582</v>
      </c>
    </row>
    <row r="307" spans="1:6" ht="15">
      <c r="A307" s="67" t="s">
        <v>316</v>
      </c>
      <c r="B307" s="68" t="s">
        <v>287</v>
      </c>
      <c r="C307" s="69">
        <v>15</v>
      </c>
      <c r="D307" s="81">
        <f t="shared" si="8"/>
        <v>11.5</v>
      </c>
      <c r="E307" s="70">
        <v>172.5</v>
      </c>
      <c r="F307" s="3" t="s">
        <v>582</v>
      </c>
    </row>
    <row r="308" spans="1:6" ht="15">
      <c r="A308" s="67" t="s">
        <v>317</v>
      </c>
      <c r="B308" s="68" t="s">
        <v>287</v>
      </c>
      <c r="C308" s="69">
        <v>616</v>
      </c>
      <c r="D308" s="81">
        <f t="shared" si="8"/>
        <v>9.520340909090908</v>
      </c>
      <c r="E308" s="70">
        <v>5864.53</v>
      </c>
      <c r="F308" s="3" t="s">
        <v>582</v>
      </c>
    </row>
    <row r="309" spans="1:6" ht="15">
      <c r="A309" s="67" t="s">
        <v>318</v>
      </c>
      <c r="B309" s="68" t="s">
        <v>283</v>
      </c>
      <c r="C309" s="69">
        <v>81</v>
      </c>
      <c r="D309" s="81">
        <f t="shared" si="8"/>
        <v>22.512345679012345</v>
      </c>
      <c r="E309" s="70">
        <v>1823.5</v>
      </c>
      <c r="F309" s="3" t="s">
        <v>582</v>
      </c>
    </row>
    <row r="310" spans="1:6" ht="15">
      <c r="A310" s="67" t="s">
        <v>319</v>
      </c>
      <c r="B310" s="68" t="s">
        <v>287</v>
      </c>
      <c r="C310" s="69">
        <v>2</v>
      </c>
      <c r="D310" s="81">
        <f t="shared" si="8"/>
        <v>88.35</v>
      </c>
      <c r="E310" s="70">
        <v>176.7</v>
      </c>
      <c r="F310" s="3" t="s">
        <v>582</v>
      </c>
    </row>
    <row r="311" spans="1:6" ht="15">
      <c r="A311" s="67" t="s">
        <v>320</v>
      </c>
      <c r="B311" s="68" t="s">
        <v>287</v>
      </c>
      <c r="C311" s="69">
        <v>20</v>
      </c>
      <c r="D311" s="81">
        <f t="shared" si="8"/>
        <v>9.4</v>
      </c>
      <c r="E311" s="70">
        <v>188</v>
      </c>
      <c r="F311" s="3" t="s">
        <v>582</v>
      </c>
    </row>
    <row r="312" spans="1:6" ht="15">
      <c r="A312" s="67" t="s">
        <v>321</v>
      </c>
      <c r="B312" s="68" t="s">
        <v>287</v>
      </c>
      <c r="C312" s="69">
        <v>2</v>
      </c>
      <c r="D312" s="81">
        <f t="shared" si="8"/>
        <v>140</v>
      </c>
      <c r="E312" s="70">
        <v>280</v>
      </c>
      <c r="F312" s="3" t="s">
        <v>582</v>
      </c>
    </row>
    <row r="313" spans="1:6" ht="15">
      <c r="A313" s="67" t="s">
        <v>322</v>
      </c>
      <c r="B313" s="68" t="s">
        <v>287</v>
      </c>
      <c r="C313" s="69">
        <v>1</v>
      </c>
      <c r="D313" s="81">
        <f t="shared" si="8"/>
        <v>420</v>
      </c>
      <c r="E313" s="70">
        <v>420</v>
      </c>
      <c r="F313" s="3" t="s">
        <v>582</v>
      </c>
    </row>
    <row r="314" spans="1:6" ht="15">
      <c r="A314" s="67" t="s">
        <v>323</v>
      </c>
      <c r="B314" s="68" t="s">
        <v>287</v>
      </c>
      <c r="C314" s="69">
        <v>72</v>
      </c>
      <c r="D314" s="81">
        <f t="shared" si="8"/>
        <v>160</v>
      </c>
      <c r="E314" s="70">
        <v>11520</v>
      </c>
      <c r="F314" s="3" t="s">
        <v>582</v>
      </c>
    </row>
    <row r="315" spans="1:6" ht="15">
      <c r="A315" s="67" t="s">
        <v>324</v>
      </c>
      <c r="B315" s="68" t="s">
        <v>287</v>
      </c>
      <c r="C315" s="69">
        <v>1</v>
      </c>
      <c r="D315" s="81">
        <f t="shared" si="8"/>
        <v>170</v>
      </c>
      <c r="E315" s="70">
        <v>170</v>
      </c>
      <c r="F315" s="3" t="s">
        <v>582</v>
      </c>
    </row>
    <row r="316" spans="1:6" ht="15">
      <c r="A316" s="67" t="s">
        <v>325</v>
      </c>
      <c r="B316" s="68" t="s">
        <v>287</v>
      </c>
      <c r="C316" s="69">
        <v>14</v>
      </c>
      <c r="D316" s="81">
        <f t="shared" si="8"/>
        <v>643.8092857142857</v>
      </c>
      <c r="E316" s="70">
        <v>9013.33</v>
      </c>
      <c r="F316" s="3" t="s">
        <v>582</v>
      </c>
    </row>
    <row r="317" spans="1:6" ht="15">
      <c r="A317" s="67" t="s">
        <v>326</v>
      </c>
      <c r="B317" s="68" t="s">
        <v>287</v>
      </c>
      <c r="C317" s="69">
        <v>40</v>
      </c>
      <c r="D317" s="81">
        <f t="shared" si="8"/>
        <v>89.2245</v>
      </c>
      <c r="E317" s="70">
        <v>3568.98</v>
      </c>
      <c r="F317" s="3" t="s">
        <v>582</v>
      </c>
    </row>
    <row r="318" spans="1:6" ht="15">
      <c r="A318" s="67" t="s">
        <v>327</v>
      </c>
      <c r="B318" s="68" t="s">
        <v>287</v>
      </c>
      <c r="C318" s="69">
        <v>1400</v>
      </c>
      <c r="D318" s="81">
        <f t="shared" si="8"/>
        <v>1.1614285714285715</v>
      </c>
      <c r="E318" s="70">
        <v>1626</v>
      </c>
      <c r="F318" s="3" t="s">
        <v>582</v>
      </c>
    </row>
    <row r="319" spans="1:6" ht="15">
      <c r="A319" s="67" t="s">
        <v>328</v>
      </c>
      <c r="B319" s="68" t="s">
        <v>287</v>
      </c>
      <c r="C319" s="69">
        <v>1</v>
      </c>
      <c r="D319" s="81">
        <f t="shared" si="8"/>
        <v>131.1</v>
      </c>
      <c r="E319" s="70">
        <v>131.1</v>
      </c>
      <c r="F319" s="3" t="s">
        <v>582</v>
      </c>
    </row>
    <row r="320" spans="1:6" ht="15">
      <c r="A320" s="67" t="s">
        <v>329</v>
      </c>
      <c r="B320" s="68" t="s">
        <v>287</v>
      </c>
      <c r="C320" s="69">
        <v>14</v>
      </c>
      <c r="D320" s="81">
        <f t="shared" si="8"/>
        <v>350</v>
      </c>
      <c r="E320" s="70">
        <v>4900</v>
      </c>
      <c r="F320" s="3" t="s">
        <v>582</v>
      </c>
    </row>
    <row r="321" spans="1:6" ht="15">
      <c r="A321" s="67" t="s">
        <v>533</v>
      </c>
      <c r="B321" s="68" t="s">
        <v>287</v>
      </c>
      <c r="C321" s="69">
        <v>1</v>
      </c>
      <c r="D321" s="81">
        <f t="shared" si="8"/>
        <v>159</v>
      </c>
      <c r="E321" s="70">
        <v>159</v>
      </c>
      <c r="F321" s="3" t="s">
        <v>582</v>
      </c>
    </row>
    <row r="322" spans="1:6" ht="15">
      <c r="A322" s="67" t="s">
        <v>534</v>
      </c>
      <c r="B322" s="68" t="s">
        <v>287</v>
      </c>
      <c r="C322" s="69">
        <v>2</v>
      </c>
      <c r="D322" s="81">
        <f t="shared" si="8"/>
        <v>41</v>
      </c>
      <c r="E322" s="70">
        <v>82</v>
      </c>
      <c r="F322" s="3" t="s">
        <v>582</v>
      </c>
    </row>
    <row r="323" spans="1:6" ht="15">
      <c r="A323" s="67" t="s">
        <v>330</v>
      </c>
      <c r="B323" s="68" t="s">
        <v>287</v>
      </c>
      <c r="C323" s="69">
        <v>3</v>
      </c>
      <c r="D323" s="81">
        <f t="shared" si="8"/>
        <v>70</v>
      </c>
      <c r="E323" s="70">
        <v>210</v>
      </c>
      <c r="F323" s="3" t="s">
        <v>582</v>
      </c>
    </row>
    <row r="324" spans="1:6" ht="15">
      <c r="A324" s="67" t="s">
        <v>331</v>
      </c>
      <c r="B324" s="68" t="s">
        <v>287</v>
      </c>
      <c r="C324" s="69">
        <v>245</v>
      </c>
      <c r="D324" s="81">
        <f t="shared" si="8"/>
        <v>2.923632653061224</v>
      </c>
      <c r="E324" s="70">
        <v>716.29</v>
      </c>
      <c r="F324" s="3" t="s">
        <v>582</v>
      </c>
    </row>
    <row r="325" spans="1:6" ht="15">
      <c r="A325" s="67" t="s">
        <v>332</v>
      </c>
      <c r="B325" s="68" t="s">
        <v>287</v>
      </c>
      <c r="C325" s="69">
        <v>20</v>
      </c>
      <c r="D325" s="81">
        <f t="shared" si="8"/>
        <v>14.95</v>
      </c>
      <c r="E325" s="70">
        <v>299</v>
      </c>
      <c r="F325" s="3" t="s">
        <v>582</v>
      </c>
    </row>
    <row r="326" spans="1:6" ht="15">
      <c r="A326" s="67" t="s">
        <v>535</v>
      </c>
      <c r="B326" s="68" t="s">
        <v>287</v>
      </c>
      <c r="C326" s="69">
        <v>3</v>
      </c>
      <c r="D326" s="81">
        <f t="shared" si="8"/>
        <v>515</v>
      </c>
      <c r="E326" s="70">
        <v>1545</v>
      </c>
      <c r="F326" s="3" t="s">
        <v>582</v>
      </c>
    </row>
    <row r="327" spans="1:6" ht="15">
      <c r="A327" s="67" t="s">
        <v>333</v>
      </c>
      <c r="B327" s="68" t="s">
        <v>287</v>
      </c>
      <c r="C327" s="69">
        <v>25</v>
      </c>
      <c r="D327" s="81">
        <f t="shared" si="8"/>
        <v>2.8</v>
      </c>
      <c r="E327" s="70">
        <v>70</v>
      </c>
      <c r="F327" s="3" t="s">
        <v>582</v>
      </c>
    </row>
    <row r="328" spans="1:6" ht="15">
      <c r="A328" s="67" t="s">
        <v>334</v>
      </c>
      <c r="B328" s="68" t="s">
        <v>308</v>
      </c>
      <c r="C328" s="69">
        <v>12</v>
      </c>
      <c r="D328" s="81">
        <f t="shared" si="8"/>
        <v>260</v>
      </c>
      <c r="E328" s="70">
        <v>3120</v>
      </c>
      <c r="F328" s="3" t="s">
        <v>582</v>
      </c>
    </row>
    <row r="329" spans="1:6" ht="15">
      <c r="A329" s="67" t="s">
        <v>335</v>
      </c>
      <c r="B329" s="68" t="s">
        <v>576</v>
      </c>
      <c r="C329" s="69">
        <v>13</v>
      </c>
      <c r="D329" s="81">
        <f t="shared" si="8"/>
        <v>300</v>
      </c>
      <c r="E329" s="70">
        <v>3900</v>
      </c>
      <c r="F329" s="3" t="s">
        <v>582</v>
      </c>
    </row>
    <row r="330" spans="1:6" ht="15">
      <c r="A330" s="67" t="s">
        <v>336</v>
      </c>
      <c r="B330" s="68" t="s">
        <v>287</v>
      </c>
      <c r="C330" s="69">
        <v>6</v>
      </c>
      <c r="D330" s="81">
        <f t="shared" si="8"/>
        <v>35</v>
      </c>
      <c r="E330" s="70">
        <v>210</v>
      </c>
      <c r="F330" s="3" t="s">
        <v>582</v>
      </c>
    </row>
    <row r="331" spans="1:6" ht="15">
      <c r="A331" s="67" t="s">
        <v>337</v>
      </c>
      <c r="B331" s="68" t="s">
        <v>287</v>
      </c>
      <c r="C331" s="69">
        <v>5</v>
      </c>
      <c r="D331" s="81">
        <f t="shared" si="8"/>
        <v>45.06</v>
      </c>
      <c r="E331" s="70">
        <v>225.3</v>
      </c>
      <c r="F331" s="3" t="s">
        <v>582</v>
      </c>
    </row>
    <row r="332" spans="1:6" ht="15">
      <c r="A332" s="67" t="s">
        <v>338</v>
      </c>
      <c r="B332" s="68" t="s">
        <v>287</v>
      </c>
      <c r="C332" s="69">
        <v>39</v>
      </c>
      <c r="D332" s="81">
        <f t="shared" si="8"/>
        <v>12.905128205128205</v>
      </c>
      <c r="E332" s="70">
        <v>503.3</v>
      </c>
      <c r="F332" s="3" t="s">
        <v>582</v>
      </c>
    </row>
    <row r="333" spans="1:6" ht="15">
      <c r="A333" s="67" t="s">
        <v>339</v>
      </c>
      <c r="B333" s="68" t="s">
        <v>287</v>
      </c>
      <c r="C333" s="69">
        <v>5</v>
      </c>
      <c r="D333" s="81">
        <f t="shared" si="8"/>
        <v>87.8</v>
      </c>
      <c r="E333" s="70">
        <v>439</v>
      </c>
      <c r="F333" s="3" t="s">
        <v>582</v>
      </c>
    </row>
    <row r="334" spans="1:6" ht="15">
      <c r="A334" s="67" t="s">
        <v>340</v>
      </c>
      <c r="B334" s="68" t="s">
        <v>287</v>
      </c>
      <c r="C334" s="69">
        <v>100</v>
      </c>
      <c r="D334" s="81">
        <f t="shared" si="8"/>
        <v>0.38</v>
      </c>
      <c r="E334" s="70">
        <v>38</v>
      </c>
      <c r="F334" s="3" t="s">
        <v>582</v>
      </c>
    </row>
    <row r="335" spans="1:6" ht="15">
      <c r="A335" s="67" t="s">
        <v>341</v>
      </c>
      <c r="B335" s="68" t="s">
        <v>287</v>
      </c>
      <c r="C335" s="69">
        <v>5</v>
      </c>
      <c r="D335" s="81">
        <f t="shared" si="8"/>
        <v>60</v>
      </c>
      <c r="E335" s="70">
        <v>300</v>
      </c>
      <c r="F335" s="3" t="s">
        <v>582</v>
      </c>
    </row>
    <row r="336" spans="1:6" ht="15">
      <c r="A336" s="67" t="s">
        <v>342</v>
      </c>
      <c r="B336" s="68" t="s">
        <v>287</v>
      </c>
      <c r="C336" s="69">
        <v>23</v>
      </c>
      <c r="D336" s="81">
        <f t="shared" si="8"/>
        <v>50</v>
      </c>
      <c r="E336" s="70">
        <v>1150</v>
      </c>
      <c r="F336" s="3" t="s">
        <v>582</v>
      </c>
    </row>
    <row r="337" spans="1:6" ht="15">
      <c r="A337" s="67" t="s">
        <v>343</v>
      </c>
      <c r="B337" s="68" t="s">
        <v>287</v>
      </c>
      <c r="C337" s="69">
        <v>2</v>
      </c>
      <c r="D337" s="81">
        <f t="shared" si="8"/>
        <v>59.85</v>
      </c>
      <c r="E337" s="70">
        <v>119.7</v>
      </c>
      <c r="F337" s="3" t="s">
        <v>582</v>
      </c>
    </row>
    <row r="338" spans="1:6" ht="15">
      <c r="A338" s="67" t="s">
        <v>536</v>
      </c>
      <c r="B338" s="68" t="s">
        <v>287</v>
      </c>
      <c r="C338" s="69">
        <v>1</v>
      </c>
      <c r="D338" s="81">
        <f t="shared" si="8"/>
        <v>61.75</v>
      </c>
      <c r="E338" s="70">
        <v>61.75</v>
      </c>
      <c r="F338" s="3" t="s">
        <v>582</v>
      </c>
    </row>
    <row r="339" spans="1:6" ht="15">
      <c r="A339" s="67" t="s">
        <v>537</v>
      </c>
      <c r="B339" s="68" t="s">
        <v>283</v>
      </c>
      <c r="C339" s="69">
        <v>1</v>
      </c>
      <c r="D339" s="81">
        <f t="shared" si="8"/>
        <v>116</v>
      </c>
      <c r="E339" s="70">
        <v>116</v>
      </c>
      <c r="F339" s="3" t="s">
        <v>582</v>
      </c>
    </row>
    <row r="340" spans="1:6" ht="15">
      <c r="A340" s="67" t="s">
        <v>344</v>
      </c>
      <c r="B340" s="68" t="s">
        <v>293</v>
      </c>
      <c r="C340" s="69">
        <v>6.242</v>
      </c>
      <c r="D340" s="81">
        <f t="shared" si="8"/>
        <v>174.21499519384813</v>
      </c>
      <c r="E340" s="70">
        <v>1087.45</v>
      </c>
      <c r="F340" s="3" t="s">
        <v>582</v>
      </c>
    </row>
    <row r="341" spans="1:6" ht="15">
      <c r="A341" s="67" t="s">
        <v>345</v>
      </c>
      <c r="B341" s="68" t="s">
        <v>287</v>
      </c>
      <c r="C341" s="69">
        <v>82</v>
      </c>
      <c r="D341" s="81">
        <f t="shared" si="8"/>
        <v>11.445121951219512</v>
      </c>
      <c r="E341" s="70">
        <v>938.5</v>
      </c>
      <c r="F341" s="3" t="s">
        <v>582</v>
      </c>
    </row>
    <row r="342" spans="1:6" ht="15">
      <c r="A342" s="67" t="s">
        <v>538</v>
      </c>
      <c r="B342" s="68" t="s">
        <v>577</v>
      </c>
      <c r="C342" s="69">
        <v>10</v>
      </c>
      <c r="D342" s="81">
        <f t="shared" si="8"/>
        <v>25.246000000000002</v>
      </c>
      <c r="E342" s="70">
        <v>252.46</v>
      </c>
      <c r="F342" s="3" t="s">
        <v>582</v>
      </c>
    </row>
    <row r="343" spans="1:6" ht="15">
      <c r="A343" s="67" t="s">
        <v>539</v>
      </c>
      <c r="B343" s="68" t="s">
        <v>287</v>
      </c>
      <c r="C343" s="69">
        <v>5</v>
      </c>
      <c r="D343" s="81">
        <f t="shared" si="8"/>
        <v>18.05</v>
      </c>
      <c r="E343" s="70">
        <v>90.25</v>
      </c>
      <c r="F343" s="3" t="s">
        <v>582</v>
      </c>
    </row>
    <row r="344" spans="1:6" ht="15">
      <c r="A344" s="67" t="s">
        <v>346</v>
      </c>
      <c r="B344" s="68" t="s">
        <v>287</v>
      </c>
      <c r="C344" s="69">
        <v>4</v>
      </c>
      <c r="D344" s="81">
        <f t="shared" si="8"/>
        <v>237.5</v>
      </c>
      <c r="E344" s="70">
        <v>950</v>
      </c>
      <c r="F344" s="3" t="s">
        <v>582</v>
      </c>
    </row>
    <row r="345" spans="1:6" ht="15">
      <c r="A345" s="67" t="s">
        <v>347</v>
      </c>
      <c r="B345" s="68" t="s">
        <v>287</v>
      </c>
      <c r="C345" s="69">
        <v>336</v>
      </c>
      <c r="D345" s="81">
        <f t="shared" si="8"/>
        <v>2.1385416666666663</v>
      </c>
      <c r="E345" s="70">
        <v>718.55</v>
      </c>
      <c r="F345" s="3" t="s">
        <v>582</v>
      </c>
    </row>
    <row r="346" spans="1:6" ht="15">
      <c r="A346" s="67" t="s">
        <v>348</v>
      </c>
      <c r="B346" s="68" t="s">
        <v>283</v>
      </c>
      <c r="C346" s="69">
        <v>71</v>
      </c>
      <c r="D346" s="81">
        <f t="shared" si="8"/>
        <v>29.407042253521126</v>
      </c>
      <c r="E346" s="70">
        <v>2087.9</v>
      </c>
      <c r="F346" s="3" t="s">
        <v>582</v>
      </c>
    </row>
    <row r="347" spans="1:6" ht="15">
      <c r="A347" s="67" t="s">
        <v>349</v>
      </c>
      <c r="B347" s="68" t="s">
        <v>287</v>
      </c>
      <c r="C347" s="69">
        <v>1</v>
      </c>
      <c r="D347" s="81">
        <f t="shared" si="8"/>
        <v>600</v>
      </c>
      <c r="E347" s="70">
        <v>600</v>
      </c>
      <c r="F347" s="3" t="s">
        <v>582</v>
      </c>
    </row>
    <row r="348" spans="1:6" ht="15">
      <c r="A348" s="67" t="s">
        <v>350</v>
      </c>
      <c r="B348" s="68" t="s">
        <v>578</v>
      </c>
      <c r="C348" s="69">
        <v>21</v>
      </c>
      <c r="D348" s="81">
        <f t="shared" si="8"/>
        <v>26</v>
      </c>
      <c r="E348" s="70">
        <v>546</v>
      </c>
      <c r="F348" s="3" t="s">
        <v>582</v>
      </c>
    </row>
    <row r="349" spans="1:6" ht="15">
      <c r="A349" s="67" t="s">
        <v>351</v>
      </c>
      <c r="B349" s="68" t="s">
        <v>283</v>
      </c>
      <c r="C349" s="69">
        <v>35</v>
      </c>
      <c r="D349" s="81">
        <f t="shared" si="8"/>
        <v>19.414285714285715</v>
      </c>
      <c r="E349" s="70">
        <v>679.5</v>
      </c>
      <c r="F349" s="3" t="s">
        <v>582</v>
      </c>
    </row>
    <row r="350" spans="1:6" ht="16.5" customHeight="1">
      <c r="A350" s="67" t="s">
        <v>352</v>
      </c>
      <c r="B350" s="68" t="s">
        <v>283</v>
      </c>
      <c r="C350" s="69">
        <v>96</v>
      </c>
      <c r="D350" s="81">
        <f t="shared" si="8"/>
        <v>24.4375</v>
      </c>
      <c r="E350" s="70">
        <v>2346</v>
      </c>
      <c r="F350" s="3" t="s">
        <v>582</v>
      </c>
    </row>
    <row r="351" spans="1:6" ht="15">
      <c r="A351" s="67" t="s">
        <v>353</v>
      </c>
      <c r="B351" s="68" t="s">
        <v>287</v>
      </c>
      <c r="C351" s="69">
        <v>2</v>
      </c>
      <c r="D351" s="81">
        <f t="shared" si="8"/>
        <v>2107.5</v>
      </c>
      <c r="E351" s="70">
        <v>4215</v>
      </c>
      <c r="F351" s="3" t="s">
        <v>582</v>
      </c>
    </row>
    <row r="352" spans="1:6" ht="15">
      <c r="A352" s="67" t="s">
        <v>356</v>
      </c>
      <c r="B352" s="68" t="s">
        <v>287</v>
      </c>
      <c r="C352" s="69">
        <v>1</v>
      </c>
      <c r="D352" s="81">
        <f t="shared" si="8"/>
        <v>37.05</v>
      </c>
      <c r="E352" s="70">
        <v>37.05</v>
      </c>
      <c r="F352" s="3" t="s">
        <v>582</v>
      </c>
    </row>
    <row r="353" spans="1:6" ht="15">
      <c r="A353" s="67" t="s">
        <v>357</v>
      </c>
      <c r="B353" s="68" t="s">
        <v>287</v>
      </c>
      <c r="C353" s="69">
        <v>45</v>
      </c>
      <c r="D353" s="81">
        <f t="shared" si="8"/>
        <v>7.933333333333334</v>
      </c>
      <c r="E353" s="70">
        <v>357</v>
      </c>
      <c r="F353" s="3" t="s">
        <v>582</v>
      </c>
    </row>
    <row r="354" spans="1:6" ht="15">
      <c r="A354" s="67" t="s">
        <v>358</v>
      </c>
      <c r="B354" s="68" t="s">
        <v>287</v>
      </c>
      <c r="C354" s="69">
        <v>115</v>
      </c>
      <c r="D354" s="81">
        <f t="shared" si="8"/>
        <v>14.71417391304348</v>
      </c>
      <c r="E354" s="70">
        <v>1692.13</v>
      </c>
      <c r="F354" s="3" t="s">
        <v>582</v>
      </c>
    </row>
    <row r="355" spans="1:6" ht="15">
      <c r="A355" s="67" t="s">
        <v>359</v>
      </c>
      <c r="B355" s="68" t="s">
        <v>287</v>
      </c>
      <c r="C355" s="69">
        <v>3</v>
      </c>
      <c r="D355" s="81">
        <f t="shared" si="8"/>
        <v>121.60000000000001</v>
      </c>
      <c r="E355" s="70">
        <v>364.8</v>
      </c>
      <c r="F355" s="3" t="s">
        <v>582</v>
      </c>
    </row>
    <row r="356" spans="1:6" ht="15">
      <c r="A356" s="67" t="s">
        <v>360</v>
      </c>
      <c r="B356" s="68" t="s">
        <v>287</v>
      </c>
      <c r="C356" s="69">
        <v>1</v>
      </c>
      <c r="D356" s="81">
        <f t="shared" si="8"/>
        <v>104.5</v>
      </c>
      <c r="E356" s="70">
        <v>104.5</v>
      </c>
      <c r="F356" s="3" t="s">
        <v>582</v>
      </c>
    </row>
    <row r="357" spans="1:6" ht="15">
      <c r="A357" s="67" t="s">
        <v>540</v>
      </c>
      <c r="B357" s="68" t="s">
        <v>308</v>
      </c>
      <c r="C357" s="69">
        <v>2</v>
      </c>
      <c r="D357" s="81">
        <f t="shared" si="8"/>
        <v>139.65</v>
      </c>
      <c r="E357" s="70">
        <v>279.3</v>
      </c>
      <c r="F357" s="3" t="s">
        <v>582</v>
      </c>
    </row>
    <row r="358" spans="1:6" ht="15">
      <c r="A358" s="67" t="s">
        <v>541</v>
      </c>
      <c r="B358" s="68" t="s">
        <v>287</v>
      </c>
      <c r="C358" s="69">
        <v>1</v>
      </c>
      <c r="D358" s="81">
        <f t="shared" si="8"/>
        <v>25.18</v>
      </c>
      <c r="E358" s="70">
        <v>25.18</v>
      </c>
      <c r="F358" s="3" t="s">
        <v>582</v>
      </c>
    </row>
    <row r="359" spans="1:6" ht="15">
      <c r="A359" s="67" t="s">
        <v>361</v>
      </c>
      <c r="B359" s="68" t="s">
        <v>287</v>
      </c>
      <c r="C359" s="69">
        <v>15</v>
      </c>
      <c r="D359" s="81">
        <f t="shared" si="8"/>
        <v>9.9</v>
      </c>
      <c r="E359" s="70">
        <v>148.5</v>
      </c>
      <c r="F359" s="3" t="s">
        <v>582</v>
      </c>
    </row>
    <row r="360" spans="1:6" ht="15">
      <c r="A360" s="67" t="s">
        <v>361</v>
      </c>
      <c r="B360" s="68" t="s">
        <v>283</v>
      </c>
      <c r="C360" s="69">
        <v>3</v>
      </c>
      <c r="D360" s="81">
        <f t="shared" si="8"/>
        <v>8.576666666666666</v>
      </c>
      <c r="E360" s="70">
        <v>25.73</v>
      </c>
      <c r="F360" s="3" t="s">
        <v>582</v>
      </c>
    </row>
    <row r="361" spans="1:6" ht="15">
      <c r="A361" s="67" t="s">
        <v>362</v>
      </c>
      <c r="B361" s="68" t="s">
        <v>287</v>
      </c>
      <c r="C361" s="69">
        <v>6</v>
      </c>
      <c r="D361" s="81">
        <f t="shared" si="8"/>
        <v>50</v>
      </c>
      <c r="E361" s="70">
        <v>300</v>
      </c>
      <c r="F361" s="3" t="s">
        <v>582</v>
      </c>
    </row>
    <row r="362" spans="1:6" ht="15">
      <c r="A362" s="67" t="s">
        <v>363</v>
      </c>
      <c r="B362" s="68" t="s">
        <v>287</v>
      </c>
      <c r="C362" s="69">
        <v>1</v>
      </c>
      <c r="D362" s="81">
        <f aca="true" t="shared" si="9" ref="D362:D425">E362/C362</f>
        <v>220</v>
      </c>
      <c r="E362" s="70">
        <v>220</v>
      </c>
      <c r="F362" s="3" t="s">
        <v>582</v>
      </c>
    </row>
    <row r="363" spans="1:6" ht="15.75" customHeight="1">
      <c r="A363" s="67" t="s">
        <v>364</v>
      </c>
      <c r="B363" s="68" t="s">
        <v>579</v>
      </c>
      <c r="C363" s="69">
        <v>2</v>
      </c>
      <c r="D363" s="81">
        <f t="shared" si="9"/>
        <v>77</v>
      </c>
      <c r="E363" s="70">
        <v>154</v>
      </c>
      <c r="F363" s="3" t="s">
        <v>582</v>
      </c>
    </row>
    <row r="364" spans="1:6" ht="15">
      <c r="A364" s="67" t="s">
        <v>365</v>
      </c>
      <c r="B364" s="68" t="s">
        <v>287</v>
      </c>
      <c r="C364" s="69">
        <v>11</v>
      </c>
      <c r="D364" s="81">
        <f t="shared" si="9"/>
        <v>56.36363636363637</v>
      </c>
      <c r="E364" s="70">
        <v>620</v>
      </c>
      <c r="F364" s="3" t="s">
        <v>582</v>
      </c>
    </row>
    <row r="365" spans="1:6" ht="15">
      <c r="A365" s="67" t="s">
        <v>366</v>
      </c>
      <c r="B365" s="68" t="s">
        <v>287</v>
      </c>
      <c r="C365" s="69">
        <v>3</v>
      </c>
      <c r="D365" s="81">
        <f t="shared" si="9"/>
        <v>12.35</v>
      </c>
      <c r="E365" s="70">
        <v>37.05</v>
      </c>
      <c r="F365" s="3" t="s">
        <v>582</v>
      </c>
    </row>
    <row r="366" spans="1:6" ht="15">
      <c r="A366" s="67" t="s">
        <v>367</v>
      </c>
      <c r="B366" s="68" t="s">
        <v>287</v>
      </c>
      <c r="C366" s="69">
        <v>15</v>
      </c>
      <c r="D366" s="81">
        <f t="shared" si="9"/>
        <v>23.666666666666668</v>
      </c>
      <c r="E366" s="70">
        <v>355</v>
      </c>
      <c r="F366" s="3" t="s">
        <v>582</v>
      </c>
    </row>
    <row r="367" spans="1:6" ht="15">
      <c r="A367" s="67" t="s">
        <v>368</v>
      </c>
      <c r="B367" s="68" t="s">
        <v>287</v>
      </c>
      <c r="C367" s="69">
        <v>3</v>
      </c>
      <c r="D367" s="81">
        <f t="shared" si="9"/>
        <v>94.52666666666666</v>
      </c>
      <c r="E367" s="70">
        <v>283.58</v>
      </c>
      <c r="F367" s="3" t="s">
        <v>582</v>
      </c>
    </row>
    <row r="368" spans="1:6" ht="15">
      <c r="A368" s="67" t="s">
        <v>542</v>
      </c>
      <c r="B368" s="68" t="s">
        <v>287</v>
      </c>
      <c r="C368" s="69">
        <v>8</v>
      </c>
      <c r="D368" s="81">
        <f t="shared" si="9"/>
        <v>41.325</v>
      </c>
      <c r="E368" s="70">
        <v>330.6</v>
      </c>
      <c r="F368" s="3" t="s">
        <v>582</v>
      </c>
    </row>
    <row r="369" spans="1:6" ht="15">
      <c r="A369" s="67" t="s">
        <v>543</v>
      </c>
      <c r="B369" s="68" t="s">
        <v>287</v>
      </c>
      <c r="C369" s="69">
        <v>1</v>
      </c>
      <c r="D369" s="81">
        <f t="shared" si="9"/>
        <v>90.25</v>
      </c>
      <c r="E369" s="70">
        <v>90.25</v>
      </c>
      <c r="F369" s="3" t="s">
        <v>582</v>
      </c>
    </row>
    <row r="370" spans="1:6" ht="15">
      <c r="A370" s="67" t="s">
        <v>369</v>
      </c>
      <c r="B370" s="68" t="s">
        <v>287</v>
      </c>
      <c r="C370" s="69">
        <v>50</v>
      </c>
      <c r="D370" s="81">
        <f t="shared" si="9"/>
        <v>42.013000000000005</v>
      </c>
      <c r="E370" s="70">
        <v>2100.65</v>
      </c>
      <c r="F370" s="3" t="s">
        <v>582</v>
      </c>
    </row>
    <row r="371" spans="1:6" ht="15">
      <c r="A371" s="67" t="s">
        <v>370</v>
      </c>
      <c r="B371" s="68" t="s">
        <v>287</v>
      </c>
      <c r="C371" s="69">
        <v>3</v>
      </c>
      <c r="D371" s="81">
        <f t="shared" si="9"/>
        <v>17.68</v>
      </c>
      <c r="E371" s="70">
        <v>53.04</v>
      </c>
      <c r="F371" s="3" t="s">
        <v>582</v>
      </c>
    </row>
    <row r="372" spans="1:6" ht="15">
      <c r="A372" s="67" t="s">
        <v>544</v>
      </c>
      <c r="B372" s="68" t="s">
        <v>287</v>
      </c>
      <c r="C372" s="69">
        <v>13</v>
      </c>
      <c r="D372" s="81">
        <f t="shared" si="9"/>
        <v>25.942307692307693</v>
      </c>
      <c r="E372" s="70">
        <v>337.25</v>
      </c>
      <c r="F372" s="3" t="s">
        <v>582</v>
      </c>
    </row>
    <row r="373" spans="1:6" ht="15">
      <c r="A373" s="67" t="s">
        <v>545</v>
      </c>
      <c r="B373" s="68" t="s">
        <v>287</v>
      </c>
      <c r="C373" s="69">
        <v>1</v>
      </c>
      <c r="D373" s="81">
        <f t="shared" si="9"/>
        <v>226</v>
      </c>
      <c r="E373" s="70">
        <v>226</v>
      </c>
      <c r="F373" s="3" t="s">
        <v>582</v>
      </c>
    </row>
    <row r="374" spans="1:6" ht="15">
      <c r="A374" s="67" t="s">
        <v>371</v>
      </c>
      <c r="B374" s="68" t="s">
        <v>287</v>
      </c>
      <c r="C374" s="69">
        <v>30</v>
      </c>
      <c r="D374" s="81">
        <f t="shared" si="9"/>
        <v>62</v>
      </c>
      <c r="E374" s="70">
        <v>1860</v>
      </c>
      <c r="F374" s="3" t="s">
        <v>582</v>
      </c>
    </row>
    <row r="375" spans="1:6" ht="15">
      <c r="A375" s="67" t="s">
        <v>372</v>
      </c>
      <c r="B375" s="68" t="s">
        <v>308</v>
      </c>
      <c r="C375" s="69">
        <v>1.5</v>
      </c>
      <c r="D375" s="81">
        <f t="shared" si="9"/>
        <v>134.26666666666668</v>
      </c>
      <c r="E375" s="70">
        <v>201.4</v>
      </c>
      <c r="F375" s="3" t="s">
        <v>582</v>
      </c>
    </row>
    <row r="376" spans="1:6" ht="15">
      <c r="A376" s="67" t="s">
        <v>373</v>
      </c>
      <c r="B376" s="68" t="s">
        <v>287</v>
      </c>
      <c r="C376" s="69">
        <v>85</v>
      </c>
      <c r="D376" s="81">
        <f t="shared" si="9"/>
        <v>5.258823529411765</v>
      </c>
      <c r="E376" s="70">
        <v>447</v>
      </c>
      <c r="F376" s="3" t="s">
        <v>582</v>
      </c>
    </row>
    <row r="377" spans="1:6" ht="15">
      <c r="A377" s="67" t="s">
        <v>374</v>
      </c>
      <c r="B377" s="68" t="s">
        <v>287</v>
      </c>
      <c r="C377" s="69">
        <v>1</v>
      </c>
      <c r="D377" s="81">
        <f t="shared" si="9"/>
        <v>36.1</v>
      </c>
      <c r="E377" s="70">
        <v>36.1</v>
      </c>
      <c r="F377" s="3" t="s">
        <v>582</v>
      </c>
    </row>
    <row r="378" spans="1:6" ht="15">
      <c r="A378" s="67" t="s">
        <v>375</v>
      </c>
      <c r="B378" s="68" t="s">
        <v>287</v>
      </c>
      <c r="C378" s="69">
        <v>34</v>
      </c>
      <c r="D378" s="81">
        <f t="shared" si="9"/>
        <v>13.073529411764707</v>
      </c>
      <c r="E378" s="70">
        <v>444.5</v>
      </c>
      <c r="F378" s="3" t="s">
        <v>582</v>
      </c>
    </row>
    <row r="379" spans="1:6" ht="15">
      <c r="A379" s="67" t="s">
        <v>546</v>
      </c>
      <c r="B379" s="68" t="s">
        <v>580</v>
      </c>
      <c r="C379" s="69">
        <v>57</v>
      </c>
      <c r="D379" s="81">
        <f t="shared" si="9"/>
        <v>297</v>
      </c>
      <c r="E379" s="70">
        <v>16929</v>
      </c>
      <c r="F379" s="3" t="s">
        <v>582</v>
      </c>
    </row>
    <row r="380" spans="1:6" ht="15">
      <c r="A380" s="67" t="s">
        <v>547</v>
      </c>
      <c r="B380" s="68" t="s">
        <v>287</v>
      </c>
      <c r="C380" s="69">
        <v>1</v>
      </c>
      <c r="D380" s="81">
        <f t="shared" si="9"/>
        <v>109.25</v>
      </c>
      <c r="E380" s="70">
        <v>109.25</v>
      </c>
      <c r="F380" s="3" t="s">
        <v>582</v>
      </c>
    </row>
    <row r="381" spans="1:6" ht="15">
      <c r="A381" s="67" t="s">
        <v>548</v>
      </c>
      <c r="B381" s="68" t="s">
        <v>287</v>
      </c>
      <c r="C381" s="69">
        <v>3</v>
      </c>
      <c r="D381" s="81">
        <f t="shared" si="9"/>
        <v>109.25</v>
      </c>
      <c r="E381" s="70">
        <v>327.75</v>
      </c>
      <c r="F381" s="3" t="s">
        <v>582</v>
      </c>
    </row>
    <row r="382" spans="1:6" ht="15">
      <c r="A382" s="67" t="s">
        <v>376</v>
      </c>
      <c r="B382" s="68" t="s">
        <v>287</v>
      </c>
      <c r="C382" s="69">
        <v>8</v>
      </c>
      <c r="D382" s="81">
        <f t="shared" si="9"/>
        <v>36.5</v>
      </c>
      <c r="E382" s="70">
        <v>292</v>
      </c>
      <c r="F382" s="3" t="s">
        <v>582</v>
      </c>
    </row>
    <row r="383" spans="1:6" ht="15">
      <c r="A383" s="67" t="s">
        <v>377</v>
      </c>
      <c r="B383" s="68" t="s">
        <v>287</v>
      </c>
      <c r="C383" s="69">
        <v>13</v>
      </c>
      <c r="D383" s="81">
        <f t="shared" si="9"/>
        <v>13.092307692307692</v>
      </c>
      <c r="E383" s="70">
        <v>170.2</v>
      </c>
      <c r="F383" s="3" t="s">
        <v>582</v>
      </c>
    </row>
    <row r="384" spans="1:6" ht="15">
      <c r="A384" s="67" t="s">
        <v>549</v>
      </c>
      <c r="B384" s="68" t="s">
        <v>287</v>
      </c>
      <c r="C384" s="69">
        <v>6</v>
      </c>
      <c r="D384" s="81">
        <f t="shared" si="9"/>
        <v>78.5</v>
      </c>
      <c r="E384" s="70">
        <v>471</v>
      </c>
      <c r="F384" s="3" t="s">
        <v>582</v>
      </c>
    </row>
    <row r="385" spans="1:6" ht="15">
      <c r="A385" s="67" t="s">
        <v>550</v>
      </c>
      <c r="B385" s="68" t="s">
        <v>287</v>
      </c>
      <c r="C385" s="69">
        <v>20</v>
      </c>
      <c r="D385" s="81">
        <f t="shared" si="9"/>
        <v>4.75</v>
      </c>
      <c r="E385" s="70">
        <v>95</v>
      </c>
      <c r="F385" s="3" t="s">
        <v>582</v>
      </c>
    </row>
    <row r="386" spans="1:6" ht="15">
      <c r="A386" s="67" t="s">
        <v>378</v>
      </c>
      <c r="B386" s="68" t="s">
        <v>287</v>
      </c>
      <c r="C386" s="69">
        <v>1350</v>
      </c>
      <c r="D386" s="81">
        <f t="shared" si="9"/>
        <v>0.9442592592592592</v>
      </c>
      <c r="E386" s="70">
        <v>1274.75</v>
      </c>
      <c r="F386" s="3" t="s">
        <v>582</v>
      </c>
    </row>
    <row r="387" spans="1:6" ht="15">
      <c r="A387" s="67" t="s">
        <v>379</v>
      </c>
      <c r="B387" s="68" t="s">
        <v>287</v>
      </c>
      <c r="C387" s="69">
        <v>1</v>
      </c>
      <c r="D387" s="81">
        <f t="shared" si="9"/>
        <v>435</v>
      </c>
      <c r="E387" s="70">
        <v>435</v>
      </c>
      <c r="F387" s="3" t="s">
        <v>582</v>
      </c>
    </row>
    <row r="388" spans="1:6" ht="15">
      <c r="A388" s="67" t="s">
        <v>380</v>
      </c>
      <c r="B388" s="68" t="s">
        <v>287</v>
      </c>
      <c r="C388" s="69">
        <v>20</v>
      </c>
      <c r="D388" s="81">
        <f t="shared" si="9"/>
        <v>24.77</v>
      </c>
      <c r="E388" s="70">
        <v>495.4</v>
      </c>
      <c r="F388" s="3" t="s">
        <v>582</v>
      </c>
    </row>
    <row r="389" spans="1:6" ht="15">
      <c r="A389" s="67" t="s">
        <v>381</v>
      </c>
      <c r="B389" s="68" t="s">
        <v>287</v>
      </c>
      <c r="C389" s="69">
        <v>124</v>
      </c>
      <c r="D389" s="81">
        <f t="shared" si="9"/>
        <v>30</v>
      </c>
      <c r="E389" s="70">
        <v>3720</v>
      </c>
      <c r="F389" s="3" t="s">
        <v>582</v>
      </c>
    </row>
    <row r="390" spans="1:6" ht="15">
      <c r="A390" s="67" t="s">
        <v>382</v>
      </c>
      <c r="B390" s="68" t="s">
        <v>287</v>
      </c>
      <c r="C390" s="69">
        <v>8</v>
      </c>
      <c r="D390" s="81">
        <f t="shared" si="9"/>
        <v>44.65</v>
      </c>
      <c r="E390" s="70">
        <v>357.2</v>
      </c>
      <c r="F390" s="3" t="s">
        <v>582</v>
      </c>
    </row>
    <row r="391" spans="1:6" ht="15">
      <c r="A391" s="67" t="s">
        <v>383</v>
      </c>
      <c r="B391" s="68" t="s">
        <v>308</v>
      </c>
      <c r="C391" s="69">
        <v>20</v>
      </c>
      <c r="D391" s="81">
        <v>120</v>
      </c>
      <c r="E391" s="70">
        <f>C391*D391</f>
        <v>2400</v>
      </c>
      <c r="F391" s="3" t="s">
        <v>582</v>
      </c>
    </row>
    <row r="392" spans="1:6" ht="15">
      <c r="A392" s="67" t="s">
        <v>384</v>
      </c>
      <c r="B392" s="68" t="s">
        <v>293</v>
      </c>
      <c r="C392" s="69">
        <v>100</v>
      </c>
      <c r="D392" s="81">
        <v>39</v>
      </c>
      <c r="E392" s="70">
        <f>C392*D392</f>
        <v>3900</v>
      </c>
      <c r="F392" s="3" t="s">
        <v>582</v>
      </c>
    </row>
    <row r="393" spans="1:6" ht="15">
      <c r="A393" s="67" t="s">
        <v>385</v>
      </c>
      <c r="B393" s="68" t="s">
        <v>293</v>
      </c>
      <c r="C393" s="69">
        <v>65.7</v>
      </c>
      <c r="D393" s="81">
        <f t="shared" si="9"/>
        <v>56.67990867579908</v>
      </c>
      <c r="E393" s="70">
        <v>3723.87</v>
      </c>
      <c r="F393" s="3" t="s">
        <v>582</v>
      </c>
    </row>
    <row r="394" spans="1:6" ht="30">
      <c r="A394" s="26" t="s">
        <v>551</v>
      </c>
      <c r="B394" s="68"/>
      <c r="C394" s="69">
        <v>1</v>
      </c>
      <c r="D394" s="81">
        <f t="shared" si="9"/>
        <v>332.5</v>
      </c>
      <c r="E394" s="70">
        <v>332.5</v>
      </c>
      <c r="F394" s="3" t="s">
        <v>582</v>
      </c>
    </row>
    <row r="395" spans="1:6" ht="16.5" customHeight="1">
      <c r="A395" s="67" t="s">
        <v>552</v>
      </c>
      <c r="B395" s="68" t="s">
        <v>581</v>
      </c>
      <c r="C395" s="69">
        <v>12</v>
      </c>
      <c r="D395" s="81">
        <f t="shared" si="9"/>
        <v>15</v>
      </c>
      <c r="E395" s="70">
        <v>180</v>
      </c>
      <c r="F395" s="3" t="s">
        <v>582</v>
      </c>
    </row>
    <row r="396" spans="1:6" ht="15">
      <c r="A396" s="67" t="s">
        <v>386</v>
      </c>
      <c r="B396" s="68" t="s">
        <v>287</v>
      </c>
      <c r="C396" s="69">
        <v>31</v>
      </c>
      <c r="D396" s="81">
        <f t="shared" si="9"/>
        <v>20.129032258064516</v>
      </c>
      <c r="E396" s="70">
        <v>624</v>
      </c>
      <c r="F396" s="3" t="s">
        <v>582</v>
      </c>
    </row>
    <row r="397" spans="1:6" ht="15">
      <c r="A397" s="67" t="s">
        <v>387</v>
      </c>
      <c r="B397" s="68" t="s">
        <v>287</v>
      </c>
      <c r="C397" s="69">
        <v>12</v>
      </c>
      <c r="D397" s="81">
        <f t="shared" si="9"/>
        <v>37.571666666666665</v>
      </c>
      <c r="E397" s="70">
        <v>450.86</v>
      </c>
      <c r="F397" s="3" t="s">
        <v>582</v>
      </c>
    </row>
    <row r="398" spans="1:6" ht="15">
      <c r="A398" s="67" t="s">
        <v>388</v>
      </c>
      <c r="B398" s="68" t="s">
        <v>287</v>
      </c>
      <c r="C398" s="69">
        <v>7</v>
      </c>
      <c r="D398" s="81">
        <f t="shared" si="9"/>
        <v>12.228571428571428</v>
      </c>
      <c r="E398" s="70">
        <v>85.6</v>
      </c>
      <c r="F398" s="3" t="s">
        <v>582</v>
      </c>
    </row>
    <row r="399" spans="1:6" ht="15">
      <c r="A399" s="67" t="s">
        <v>389</v>
      </c>
      <c r="B399" s="68" t="s">
        <v>287</v>
      </c>
      <c r="C399" s="69">
        <v>28</v>
      </c>
      <c r="D399" s="81">
        <f t="shared" si="9"/>
        <v>34.84285714285714</v>
      </c>
      <c r="E399" s="70">
        <v>975.6</v>
      </c>
      <c r="F399" s="3" t="s">
        <v>582</v>
      </c>
    </row>
    <row r="400" spans="1:6" ht="15">
      <c r="A400" s="67" t="s">
        <v>390</v>
      </c>
      <c r="B400" s="68" t="s">
        <v>287</v>
      </c>
      <c r="C400" s="69">
        <v>1</v>
      </c>
      <c r="D400" s="81">
        <f t="shared" si="9"/>
        <v>150.1</v>
      </c>
      <c r="E400" s="70">
        <v>150.1</v>
      </c>
      <c r="F400" s="3" t="s">
        <v>582</v>
      </c>
    </row>
    <row r="401" spans="1:6" ht="15">
      <c r="A401" s="67" t="s">
        <v>391</v>
      </c>
      <c r="B401" s="68" t="s">
        <v>287</v>
      </c>
      <c r="C401" s="69">
        <v>1</v>
      </c>
      <c r="D401" s="81">
        <f t="shared" si="9"/>
        <v>990</v>
      </c>
      <c r="E401" s="70">
        <v>990</v>
      </c>
      <c r="F401" s="3" t="s">
        <v>582</v>
      </c>
    </row>
    <row r="402" spans="1:6" ht="15">
      <c r="A402" s="67" t="s">
        <v>392</v>
      </c>
      <c r="B402" s="68" t="s">
        <v>287</v>
      </c>
      <c r="C402" s="69">
        <v>5</v>
      </c>
      <c r="D402" s="81">
        <f t="shared" si="9"/>
        <v>226</v>
      </c>
      <c r="E402" s="70">
        <v>1130</v>
      </c>
      <c r="F402" s="3" t="s">
        <v>582</v>
      </c>
    </row>
    <row r="403" spans="1:6" ht="15">
      <c r="A403" s="67" t="s">
        <v>393</v>
      </c>
      <c r="B403" s="68" t="s">
        <v>287</v>
      </c>
      <c r="C403" s="69">
        <v>49</v>
      </c>
      <c r="D403" s="81">
        <f t="shared" si="9"/>
        <v>42.098571428571425</v>
      </c>
      <c r="E403" s="70">
        <v>2062.83</v>
      </c>
      <c r="F403" s="3" t="s">
        <v>582</v>
      </c>
    </row>
    <row r="404" spans="1:6" ht="15">
      <c r="A404" s="67" t="s">
        <v>394</v>
      </c>
      <c r="B404" s="68" t="s">
        <v>287</v>
      </c>
      <c r="C404" s="69">
        <v>2</v>
      </c>
      <c r="D404" s="81">
        <f t="shared" si="9"/>
        <v>48.45</v>
      </c>
      <c r="E404" s="70">
        <v>96.9</v>
      </c>
      <c r="F404" s="3" t="s">
        <v>582</v>
      </c>
    </row>
    <row r="405" spans="1:6" ht="15">
      <c r="A405" s="67" t="s">
        <v>395</v>
      </c>
      <c r="B405" s="68" t="s">
        <v>287</v>
      </c>
      <c r="C405" s="69">
        <v>17</v>
      </c>
      <c r="D405" s="81">
        <f t="shared" si="9"/>
        <v>2.5</v>
      </c>
      <c r="E405" s="70">
        <v>42.5</v>
      </c>
      <c r="F405" s="3" t="s">
        <v>582</v>
      </c>
    </row>
    <row r="406" spans="1:6" ht="15">
      <c r="A406" s="67" t="s">
        <v>396</v>
      </c>
      <c r="B406" s="68" t="s">
        <v>287</v>
      </c>
      <c r="C406" s="69">
        <v>15</v>
      </c>
      <c r="D406" s="81">
        <f t="shared" si="9"/>
        <v>2.5</v>
      </c>
      <c r="E406" s="70">
        <v>37.5</v>
      </c>
      <c r="F406" s="3" t="s">
        <v>582</v>
      </c>
    </row>
    <row r="407" spans="1:6" ht="15">
      <c r="A407" s="67" t="s">
        <v>397</v>
      </c>
      <c r="B407" s="68" t="s">
        <v>287</v>
      </c>
      <c r="C407" s="69">
        <v>44</v>
      </c>
      <c r="D407" s="81">
        <f t="shared" si="9"/>
        <v>11.227272727272727</v>
      </c>
      <c r="E407" s="70">
        <v>494</v>
      </c>
      <c r="F407" s="3" t="s">
        <v>582</v>
      </c>
    </row>
    <row r="408" spans="1:6" ht="15">
      <c r="A408" s="67" t="s">
        <v>398</v>
      </c>
      <c r="B408" s="68" t="s">
        <v>287</v>
      </c>
      <c r="C408" s="69">
        <v>4</v>
      </c>
      <c r="D408" s="81">
        <f t="shared" si="9"/>
        <v>19</v>
      </c>
      <c r="E408" s="70">
        <v>76</v>
      </c>
      <c r="F408" s="3" t="s">
        <v>582</v>
      </c>
    </row>
    <row r="409" spans="1:6" ht="15">
      <c r="A409" s="67" t="s">
        <v>553</v>
      </c>
      <c r="B409" s="68" t="s">
        <v>287</v>
      </c>
      <c r="C409" s="69">
        <v>36</v>
      </c>
      <c r="D409" s="81">
        <f t="shared" si="9"/>
        <v>6.5</v>
      </c>
      <c r="E409" s="70">
        <v>234</v>
      </c>
      <c r="F409" s="3" t="s">
        <v>582</v>
      </c>
    </row>
    <row r="410" spans="1:6" ht="15">
      <c r="A410" s="67" t="s">
        <v>399</v>
      </c>
      <c r="B410" s="68" t="s">
        <v>287</v>
      </c>
      <c r="C410" s="69">
        <v>10</v>
      </c>
      <c r="D410" s="81">
        <f t="shared" si="9"/>
        <v>64</v>
      </c>
      <c r="E410" s="70">
        <v>640</v>
      </c>
      <c r="F410" s="3" t="s">
        <v>582</v>
      </c>
    </row>
    <row r="411" spans="1:6" ht="15">
      <c r="A411" s="67" t="s">
        <v>400</v>
      </c>
      <c r="B411" s="68" t="s">
        <v>287</v>
      </c>
      <c r="C411" s="69">
        <v>10</v>
      </c>
      <c r="D411" s="81">
        <f t="shared" si="9"/>
        <v>4.5</v>
      </c>
      <c r="E411" s="70">
        <v>45</v>
      </c>
      <c r="F411" s="3" t="s">
        <v>582</v>
      </c>
    </row>
    <row r="412" spans="1:6" ht="15">
      <c r="A412" s="67" t="s">
        <v>401</v>
      </c>
      <c r="B412" s="68" t="s">
        <v>287</v>
      </c>
      <c r="C412" s="69">
        <v>43</v>
      </c>
      <c r="D412" s="81">
        <f t="shared" si="9"/>
        <v>15.5</v>
      </c>
      <c r="E412" s="70">
        <v>666.5</v>
      </c>
      <c r="F412" s="3" t="s">
        <v>582</v>
      </c>
    </row>
    <row r="413" spans="1:6" ht="15">
      <c r="A413" s="67" t="s">
        <v>402</v>
      </c>
      <c r="B413" s="68" t="s">
        <v>287</v>
      </c>
      <c r="C413" s="69">
        <v>30</v>
      </c>
      <c r="D413" s="81">
        <f t="shared" si="9"/>
        <v>14.333333333333334</v>
      </c>
      <c r="E413" s="70">
        <v>430</v>
      </c>
      <c r="F413" s="3" t="s">
        <v>582</v>
      </c>
    </row>
    <row r="414" spans="1:6" ht="15">
      <c r="A414" s="67" t="s">
        <v>403</v>
      </c>
      <c r="B414" s="68" t="s">
        <v>287</v>
      </c>
      <c r="C414" s="69">
        <v>70</v>
      </c>
      <c r="D414" s="81">
        <f t="shared" si="9"/>
        <v>31.09285714285714</v>
      </c>
      <c r="E414" s="70">
        <v>2176.5</v>
      </c>
      <c r="F414" s="3" t="s">
        <v>582</v>
      </c>
    </row>
    <row r="415" spans="1:6" ht="15">
      <c r="A415" s="67" t="s">
        <v>404</v>
      </c>
      <c r="B415" s="68" t="s">
        <v>287</v>
      </c>
      <c r="C415" s="69">
        <v>10</v>
      </c>
      <c r="D415" s="81">
        <f t="shared" si="9"/>
        <v>75</v>
      </c>
      <c r="E415" s="70">
        <v>750</v>
      </c>
      <c r="F415" s="3" t="s">
        <v>582</v>
      </c>
    </row>
    <row r="416" spans="1:6" ht="15">
      <c r="A416" s="67" t="s">
        <v>405</v>
      </c>
      <c r="B416" s="68" t="s">
        <v>287</v>
      </c>
      <c r="C416" s="69">
        <v>1</v>
      </c>
      <c r="D416" s="81">
        <f t="shared" si="9"/>
        <v>213.75</v>
      </c>
      <c r="E416" s="70">
        <v>213.75</v>
      </c>
      <c r="F416" s="3" t="s">
        <v>582</v>
      </c>
    </row>
    <row r="417" spans="1:6" ht="15">
      <c r="A417" s="67" t="s">
        <v>406</v>
      </c>
      <c r="B417" s="68" t="s">
        <v>287</v>
      </c>
      <c r="C417" s="69">
        <v>2</v>
      </c>
      <c r="D417" s="81">
        <f t="shared" si="9"/>
        <v>29.45</v>
      </c>
      <c r="E417" s="70">
        <v>58.9</v>
      </c>
      <c r="F417" s="3" t="s">
        <v>582</v>
      </c>
    </row>
    <row r="418" spans="1:6" ht="15">
      <c r="A418" s="67" t="s">
        <v>554</v>
      </c>
      <c r="B418" s="68" t="s">
        <v>287</v>
      </c>
      <c r="C418" s="69">
        <v>80</v>
      </c>
      <c r="D418" s="81">
        <f t="shared" si="9"/>
        <v>12.509</v>
      </c>
      <c r="E418" s="70">
        <v>1000.72</v>
      </c>
      <c r="F418" s="3" t="s">
        <v>582</v>
      </c>
    </row>
    <row r="419" spans="1:6" ht="15">
      <c r="A419" s="67" t="s">
        <v>407</v>
      </c>
      <c r="B419" s="68" t="s">
        <v>287</v>
      </c>
      <c r="C419" s="69">
        <v>228</v>
      </c>
      <c r="D419" s="81">
        <f t="shared" si="9"/>
        <v>21.0530701754386</v>
      </c>
      <c r="E419" s="70">
        <v>4800.1</v>
      </c>
      <c r="F419" s="3" t="s">
        <v>582</v>
      </c>
    </row>
    <row r="420" spans="1:6" ht="15">
      <c r="A420" s="67" t="s">
        <v>408</v>
      </c>
      <c r="B420" s="68" t="s">
        <v>287</v>
      </c>
      <c r="C420" s="69">
        <v>112</v>
      </c>
      <c r="D420" s="81">
        <f t="shared" si="9"/>
        <v>19.330357142857142</v>
      </c>
      <c r="E420" s="70">
        <v>2165</v>
      </c>
      <c r="F420" s="3" t="s">
        <v>582</v>
      </c>
    </row>
    <row r="421" spans="1:6" ht="15">
      <c r="A421" s="67" t="s">
        <v>409</v>
      </c>
      <c r="B421" s="68" t="s">
        <v>287</v>
      </c>
      <c r="C421" s="69">
        <v>5</v>
      </c>
      <c r="D421" s="81">
        <f t="shared" si="9"/>
        <v>411.2</v>
      </c>
      <c r="E421" s="70">
        <v>2056</v>
      </c>
      <c r="F421" s="3" t="s">
        <v>582</v>
      </c>
    </row>
    <row r="422" spans="1:6" ht="15">
      <c r="A422" s="67" t="s">
        <v>555</v>
      </c>
      <c r="B422" s="68" t="s">
        <v>287</v>
      </c>
      <c r="C422" s="69">
        <v>1</v>
      </c>
      <c r="D422" s="81">
        <f t="shared" si="9"/>
        <v>88.35</v>
      </c>
      <c r="E422" s="70">
        <v>88.35</v>
      </c>
      <c r="F422" s="3" t="s">
        <v>582</v>
      </c>
    </row>
    <row r="423" spans="1:6" ht="15">
      <c r="A423" s="67" t="s">
        <v>556</v>
      </c>
      <c r="B423" s="68" t="s">
        <v>287</v>
      </c>
      <c r="C423" s="69">
        <v>3</v>
      </c>
      <c r="D423" s="81">
        <f t="shared" si="9"/>
        <v>89.3</v>
      </c>
      <c r="E423" s="70">
        <v>267.9</v>
      </c>
      <c r="F423" s="3" t="s">
        <v>582</v>
      </c>
    </row>
    <row r="424" spans="1:6" ht="15">
      <c r="A424" s="67" t="s">
        <v>410</v>
      </c>
      <c r="B424" s="68" t="s">
        <v>577</v>
      </c>
      <c r="C424" s="69">
        <v>27</v>
      </c>
      <c r="D424" s="81">
        <f t="shared" si="9"/>
        <v>26.55185185185185</v>
      </c>
      <c r="E424" s="70">
        <v>716.9</v>
      </c>
      <c r="F424" s="3" t="s">
        <v>582</v>
      </c>
    </row>
    <row r="425" spans="1:6" ht="15">
      <c r="A425" s="67" t="s">
        <v>557</v>
      </c>
      <c r="B425" s="68" t="s">
        <v>283</v>
      </c>
      <c r="C425" s="69">
        <v>100</v>
      </c>
      <c r="D425" s="81">
        <f t="shared" si="9"/>
        <v>17.48</v>
      </c>
      <c r="E425" s="70">
        <v>1748</v>
      </c>
      <c r="F425" s="3" t="s">
        <v>582</v>
      </c>
    </row>
    <row r="426" spans="1:6" ht="15">
      <c r="A426" s="67" t="s">
        <v>411</v>
      </c>
      <c r="B426" s="68" t="s">
        <v>287</v>
      </c>
      <c r="C426" s="69">
        <v>1</v>
      </c>
      <c r="D426" s="81">
        <f aca="true" t="shared" si="10" ref="D426:D489">E426/C426</f>
        <v>220.4</v>
      </c>
      <c r="E426" s="70">
        <v>220.4</v>
      </c>
      <c r="F426" s="3" t="s">
        <v>582</v>
      </c>
    </row>
    <row r="427" spans="1:6" ht="15">
      <c r="A427" s="67" t="s">
        <v>412</v>
      </c>
      <c r="B427" s="68" t="s">
        <v>292</v>
      </c>
      <c r="C427" s="69">
        <v>7.8</v>
      </c>
      <c r="D427" s="81">
        <f t="shared" si="10"/>
        <v>41.800000000000004</v>
      </c>
      <c r="E427" s="70">
        <v>326.04</v>
      </c>
      <c r="F427" s="3" t="s">
        <v>582</v>
      </c>
    </row>
    <row r="428" spans="1:6" ht="15">
      <c r="A428" s="67" t="s">
        <v>413</v>
      </c>
      <c r="B428" s="68" t="s">
        <v>287</v>
      </c>
      <c r="C428" s="69">
        <v>1</v>
      </c>
      <c r="D428" s="81">
        <f t="shared" si="10"/>
        <v>137.75</v>
      </c>
      <c r="E428" s="70">
        <v>137.75</v>
      </c>
      <c r="F428" s="3" t="s">
        <v>582</v>
      </c>
    </row>
    <row r="429" spans="1:6" ht="15">
      <c r="A429" s="67" t="s">
        <v>414</v>
      </c>
      <c r="B429" s="68" t="s">
        <v>287</v>
      </c>
      <c r="C429" s="69">
        <v>1</v>
      </c>
      <c r="D429" s="81">
        <f t="shared" si="10"/>
        <v>175</v>
      </c>
      <c r="E429" s="70">
        <v>175</v>
      </c>
      <c r="F429" s="3" t="s">
        <v>582</v>
      </c>
    </row>
    <row r="430" spans="1:6" ht="15">
      <c r="A430" s="67" t="s">
        <v>415</v>
      </c>
      <c r="B430" s="68" t="s">
        <v>287</v>
      </c>
      <c r="C430" s="69">
        <v>5</v>
      </c>
      <c r="D430" s="81">
        <f t="shared" si="10"/>
        <v>161.8</v>
      </c>
      <c r="E430" s="70">
        <v>809</v>
      </c>
      <c r="F430" s="3" t="s">
        <v>582</v>
      </c>
    </row>
    <row r="431" spans="1:6" ht="15" customHeight="1">
      <c r="A431" s="67" t="s">
        <v>416</v>
      </c>
      <c r="B431" s="68" t="s">
        <v>287</v>
      </c>
      <c r="C431" s="69">
        <v>3</v>
      </c>
      <c r="D431" s="81">
        <f t="shared" si="10"/>
        <v>47.18333333333334</v>
      </c>
      <c r="E431" s="70">
        <v>141.55</v>
      </c>
      <c r="F431" s="3" t="s">
        <v>582</v>
      </c>
    </row>
    <row r="432" spans="1:6" ht="15">
      <c r="A432" s="67" t="s">
        <v>417</v>
      </c>
      <c r="B432" s="68" t="s">
        <v>287</v>
      </c>
      <c r="C432" s="69">
        <v>18</v>
      </c>
      <c r="D432" s="81">
        <f t="shared" si="10"/>
        <v>95.63333333333334</v>
      </c>
      <c r="E432" s="70">
        <v>1721.4</v>
      </c>
      <c r="F432" s="3" t="s">
        <v>582</v>
      </c>
    </row>
    <row r="433" spans="1:6" ht="15">
      <c r="A433" s="67" t="s">
        <v>418</v>
      </c>
      <c r="B433" s="68" t="s">
        <v>293</v>
      </c>
      <c r="C433" s="69">
        <v>400</v>
      </c>
      <c r="D433" s="81">
        <v>65</v>
      </c>
      <c r="E433" s="70">
        <f>C433*D433</f>
        <v>26000</v>
      </c>
      <c r="F433" s="3" t="s">
        <v>582</v>
      </c>
    </row>
    <row r="434" spans="1:6" ht="15">
      <c r="A434" s="67" t="s">
        <v>419</v>
      </c>
      <c r="B434" s="68" t="s">
        <v>308</v>
      </c>
      <c r="C434" s="69">
        <v>4</v>
      </c>
      <c r="D434" s="81">
        <f t="shared" si="10"/>
        <v>76.475</v>
      </c>
      <c r="E434" s="70">
        <v>305.9</v>
      </c>
      <c r="F434" s="3" t="s">
        <v>582</v>
      </c>
    </row>
    <row r="435" spans="1:6" ht="15">
      <c r="A435" s="67" t="s">
        <v>420</v>
      </c>
      <c r="B435" s="68" t="s">
        <v>287</v>
      </c>
      <c r="C435" s="69">
        <v>25</v>
      </c>
      <c r="D435" s="81">
        <f t="shared" si="10"/>
        <v>22.538</v>
      </c>
      <c r="E435" s="70">
        <v>563.45</v>
      </c>
      <c r="F435" s="3" t="s">
        <v>582</v>
      </c>
    </row>
    <row r="436" spans="1:6" ht="15">
      <c r="A436" s="67" t="s">
        <v>558</v>
      </c>
      <c r="B436" s="68" t="s">
        <v>287</v>
      </c>
      <c r="C436" s="69">
        <v>20</v>
      </c>
      <c r="D436" s="81">
        <f t="shared" si="10"/>
        <v>1.9</v>
      </c>
      <c r="E436" s="70">
        <v>38</v>
      </c>
      <c r="F436" s="3" t="s">
        <v>582</v>
      </c>
    </row>
    <row r="437" spans="1:6" ht="15">
      <c r="A437" s="67" t="s">
        <v>421</v>
      </c>
      <c r="B437" s="68" t="s">
        <v>308</v>
      </c>
      <c r="C437" s="69">
        <v>3.6</v>
      </c>
      <c r="D437" s="81">
        <f t="shared" si="10"/>
        <v>193.66666666666669</v>
      </c>
      <c r="E437" s="70">
        <v>697.2</v>
      </c>
      <c r="F437" s="3" t="s">
        <v>582</v>
      </c>
    </row>
    <row r="438" spans="1:6" ht="15">
      <c r="A438" s="67" t="s">
        <v>422</v>
      </c>
      <c r="B438" s="68" t="s">
        <v>287</v>
      </c>
      <c r="C438" s="69">
        <v>118</v>
      </c>
      <c r="D438" s="81">
        <f t="shared" si="10"/>
        <v>14.715254237288136</v>
      </c>
      <c r="E438" s="70">
        <v>1736.4</v>
      </c>
      <c r="F438" s="3" t="s">
        <v>582</v>
      </c>
    </row>
    <row r="439" spans="1:6" ht="15">
      <c r="A439" s="67" t="s">
        <v>559</v>
      </c>
      <c r="B439" s="68" t="s">
        <v>308</v>
      </c>
      <c r="C439" s="69">
        <v>1</v>
      </c>
      <c r="D439" s="81">
        <f t="shared" si="10"/>
        <v>74.1</v>
      </c>
      <c r="E439" s="70">
        <v>74.1</v>
      </c>
      <c r="F439" s="3" t="s">
        <v>582</v>
      </c>
    </row>
    <row r="440" spans="1:6" ht="15">
      <c r="A440" s="67" t="s">
        <v>423</v>
      </c>
      <c r="B440" s="68" t="s">
        <v>287</v>
      </c>
      <c r="C440" s="69">
        <v>4</v>
      </c>
      <c r="D440" s="81">
        <f t="shared" si="10"/>
        <v>543.4</v>
      </c>
      <c r="E440" s="70">
        <v>2173.6</v>
      </c>
      <c r="F440" s="3" t="s">
        <v>582</v>
      </c>
    </row>
    <row r="441" spans="1:6" ht="15">
      <c r="A441" s="67" t="s">
        <v>560</v>
      </c>
      <c r="B441" s="68" t="s">
        <v>293</v>
      </c>
      <c r="C441" s="69">
        <v>150</v>
      </c>
      <c r="D441" s="81">
        <f t="shared" si="10"/>
        <v>15.706666666666667</v>
      </c>
      <c r="E441" s="70">
        <v>2356</v>
      </c>
      <c r="F441" s="3" t="s">
        <v>582</v>
      </c>
    </row>
    <row r="442" spans="1:6" ht="15" customHeight="1">
      <c r="A442" s="67" t="s">
        <v>424</v>
      </c>
      <c r="B442" s="68" t="s">
        <v>287</v>
      </c>
      <c r="C442" s="69">
        <v>34</v>
      </c>
      <c r="D442" s="81">
        <f t="shared" si="10"/>
        <v>21.73235294117647</v>
      </c>
      <c r="E442" s="70">
        <v>738.9</v>
      </c>
      <c r="F442" s="3" t="s">
        <v>582</v>
      </c>
    </row>
    <row r="443" spans="1:6" ht="15">
      <c r="A443" s="67" t="s">
        <v>561</v>
      </c>
      <c r="B443" s="68" t="s">
        <v>287</v>
      </c>
      <c r="C443" s="69">
        <v>5</v>
      </c>
      <c r="D443" s="81">
        <f t="shared" si="10"/>
        <v>39.5</v>
      </c>
      <c r="E443" s="70">
        <v>197.5</v>
      </c>
      <c r="F443" s="3" t="s">
        <v>582</v>
      </c>
    </row>
    <row r="444" spans="1:6" ht="15">
      <c r="A444" s="67" t="s">
        <v>562</v>
      </c>
      <c r="B444" s="68" t="s">
        <v>287</v>
      </c>
      <c r="C444" s="69">
        <v>3</v>
      </c>
      <c r="D444" s="81">
        <f t="shared" si="10"/>
        <v>46.98333333333333</v>
      </c>
      <c r="E444" s="70">
        <v>140.95</v>
      </c>
      <c r="F444" s="3" t="s">
        <v>582</v>
      </c>
    </row>
    <row r="445" spans="1:6" ht="15">
      <c r="A445" s="67" t="s">
        <v>425</v>
      </c>
      <c r="B445" s="68" t="s">
        <v>287</v>
      </c>
      <c r="C445" s="69">
        <v>420</v>
      </c>
      <c r="D445" s="81">
        <f t="shared" si="10"/>
        <v>3.8052380952380953</v>
      </c>
      <c r="E445" s="70">
        <v>1598.2</v>
      </c>
      <c r="F445" s="3" t="s">
        <v>582</v>
      </c>
    </row>
    <row r="446" spans="1:6" ht="15">
      <c r="A446" s="67" t="s">
        <v>426</v>
      </c>
      <c r="B446" s="68" t="s">
        <v>577</v>
      </c>
      <c r="C446" s="69">
        <v>15</v>
      </c>
      <c r="D446" s="81">
        <f t="shared" si="10"/>
        <v>20.35</v>
      </c>
      <c r="E446" s="70">
        <v>305.25</v>
      </c>
      <c r="F446" s="3" t="s">
        <v>582</v>
      </c>
    </row>
    <row r="447" spans="1:6" ht="15">
      <c r="A447" s="67" t="s">
        <v>427</v>
      </c>
      <c r="B447" s="68" t="s">
        <v>287</v>
      </c>
      <c r="C447" s="69">
        <v>27</v>
      </c>
      <c r="D447" s="81">
        <f t="shared" si="10"/>
        <v>11.417777777777777</v>
      </c>
      <c r="E447" s="70">
        <v>308.28</v>
      </c>
      <c r="F447" s="3" t="s">
        <v>582</v>
      </c>
    </row>
    <row r="448" spans="1:6" ht="15">
      <c r="A448" s="67" t="s">
        <v>563</v>
      </c>
      <c r="B448" s="68" t="s">
        <v>287</v>
      </c>
      <c r="C448" s="69">
        <v>10</v>
      </c>
      <c r="D448" s="81">
        <f t="shared" si="10"/>
        <v>10.64</v>
      </c>
      <c r="E448" s="70">
        <v>106.4</v>
      </c>
      <c r="F448" s="3" t="s">
        <v>582</v>
      </c>
    </row>
    <row r="449" spans="1:6" ht="15">
      <c r="A449" s="67" t="s">
        <v>564</v>
      </c>
      <c r="B449" s="68" t="s">
        <v>287</v>
      </c>
      <c r="C449" s="69">
        <v>5</v>
      </c>
      <c r="D449" s="81">
        <f t="shared" si="10"/>
        <v>182.716</v>
      </c>
      <c r="E449" s="70">
        <v>913.58</v>
      </c>
      <c r="F449" s="3" t="s">
        <v>582</v>
      </c>
    </row>
    <row r="450" spans="1:6" ht="15">
      <c r="A450" s="67" t="s">
        <v>565</v>
      </c>
      <c r="B450" s="68" t="s">
        <v>287</v>
      </c>
      <c r="C450" s="69">
        <v>5</v>
      </c>
      <c r="D450" s="81">
        <f t="shared" si="10"/>
        <v>123.95</v>
      </c>
      <c r="E450" s="70">
        <v>619.75</v>
      </c>
      <c r="F450" s="3" t="s">
        <v>582</v>
      </c>
    </row>
    <row r="451" spans="1:6" ht="15">
      <c r="A451" s="67" t="s">
        <v>428</v>
      </c>
      <c r="B451" s="68" t="s">
        <v>287</v>
      </c>
      <c r="C451" s="69">
        <v>1</v>
      </c>
      <c r="D451" s="81">
        <f t="shared" si="10"/>
        <v>33.25</v>
      </c>
      <c r="E451" s="70">
        <v>33.25</v>
      </c>
      <c r="F451" s="3" t="s">
        <v>582</v>
      </c>
    </row>
    <row r="452" spans="1:6" ht="15">
      <c r="A452" s="67" t="s">
        <v>429</v>
      </c>
      <c r="B452" s="68" t="s">
        <v>287</v>
      </c>
      <c r="C452" s="69">
        <v>35</v>
      </c>
      <c r="D452" s="81">
        <f t="shared" si="10"/>
        <v>7.285714285714286</v>
      </c>
      <c r="E452" s="70">
        <v>255</v>
      </c>
      <c r="F452" s="3" t="s">
        <v>582</v>
      </c>
    </row>
    <row r="453" spans="1:6" ht="15">
      <c r="A453" s="67" t="s">
        <v>430</v>
      </c>
      <c r="B453" s="68" t="s">
        <v>287</v>
      </c>
      <c r="C453" s="69">
        <v>140</v>
      </c>
      <c r="D453" s="81">
        <f t="shared" si="10"/>
        <v>6.135714285714286</v>
      </c>
      <c r="E453" s="70">
        <v>859</v>
      </c>
      <c r="F453" s="3" t="s">
        <v>582</v>
      </c>
    </row>
    <row r="454" spans="1:6" ht="15">
      <c r="A454" s="67" t="s">
        <v>431</v>
      </c>
      <c r="B454" s="68" t="s">
        <v>287</v>
      </c>
      <c r="C454" s="69">
        <v>61</v>
      </c>
      <c r="D454" s="81">
        <f t="shared" si="10"/>
        <v>26.368852459016395</v>
      </c>
      <c r="E454" s="70">
        <v>1608.5</v>
      </c>
      <c r="F454" s="3" t="s">
        <v>582</v>
      </c>
    </row>
    <row r="455" spans="1:6" ht="15">
      <c r="A455" s="67" t="s">
        <v>432</v>
      </c>
      <c r="B455" s="68" t="s">
        <v>287</v>
      </c>
      <c r="C455" s="69">
        <v>10</v>
      </c>
      <c r="D455" s="81">
        <f t="shared" si="10"/>
        <v>11</v>
      </c>
      <c r="E455" s="70">
        <v>110</v>
      </c>
      <c r="F455" s="3" t="s">
        <v>582</v>
      </c>
    </row>
    <row r="456" spans="1:6" ht="15">
      <c r="A456" s="67" t="s">
        <v>432</v>
      </c>
      <c r="B456" s="68" t="s">
        <v>283</v>
      </c>
      <c r="C456" s="69">
        <v>5</v>
      </c>
      <c r="D456" s="81">
        <f t="shared" si="10"/>
        <v>10.914</v>
      </c>
      <c r="E456" s="70">
        <v>54.57</v>
      </c>
      <c r="F456" s="3" t="s">
        <v>582</v>
      </c>
    </row>
    <row r="457" spans="1:6" ht="15">
      <c r="A457" s="67" t="s">
        <v>433</v>
      </c>
      <c r="B457" s="68" t="s">
        <v>287</v>
      </c>
      <c r="C457" s="69">
        <v>3</v>
      </c>
      <c r="D457" s="81">
        <f t="shared" si="10"/>
        <v>44.6</v>
      </c>
      <c r="E457" s="70">
        <v>133.8</v>
      </c>
      <c r="F457" s="3" t="s">
        <v>582</v>
      </c>
    </row>
    <row r="458" spans="1:6" ht="15">
      <c r="A458" s="67" t="s">
        <v>434</v>
      </c>
      <c r="B458" s="68" t="s">
        <v>287</v>
      </c>
      <c r="C458" s="69">
        <v>7</v>
      </c>
      <c r="D458" s="81">
        <f t="shared" si="10"/>
        <v>617.5</v>
      </c>
      <c r="E458" s="70">
        <v>4322.5</v>
      </c>
      <c r="F458" s="3" t="s">
        <v>582</v>
      </c>
    </row>
    <row r="459" spans="1:6" ht="15">
      <c r="A459" s="67" t="s">
        <v>435</v>
      </c>
      <c r="B459" s="68" t="s">
        <v>308</v>
      </c>
      <c r="C459" s="69">
        <v>51</v>
      </c>
      <c r="D459" s="81">
        <f t="shared" si="10"/>
        <v>64.30745098039215</v>
      </c>
      <c r="E459" s="70">
        <v>3279.68</v>
      </c>
      <c r="F459" s="3" t="s">
        <v>582</v>
      </c>
    </row>
    <row r="460" spans="1:6" ht="15">
      <c r="A460" s="67" t="s">
        <v>436</v>
      </c>
      <c r="B460" s="68" t="s">
        <v>308</v>
      </c>
      <c r="C460" s="69">
        <v>1</v>
      </c>
      <c r="D460" s="81">
        <f t="shared" si="10"/>
        <v>88.27</v>
      </c>
      <c r="E460" s="70">
        <v>88.27</v>
      </c>
      <c r="F460" s="3" t="s">
        <v>582</v>
      </c>
    </row>
    <row r="461" spans="1:6" ht="15">
      <c r="A461" s="67" t="s">
        <v>437</v>
      </c>
      <c r="B461" s="68" t="s">
        <v>308</v>
      </c>
      <c r="C461" s="69">
        <v>4.5</v>
      </c>
      <c r="D461" s="81">
        <f t="shared" si="10"/>
        <v>133</v>
      </c>
      <c r="E461" s="70">
        <v>598.5</v>
      </c>
      <c r="F461" s="3" t="s">
        <v>582</v>
      </c>
    </row>
    <row r="462" spans="1:6" ht="15">
      <c r="A462" s="67" t="s">
        <v>438</v>
      </c>
      <c r="B462" s="68" t="s">
        <v>308</v>
      </c>
      <c r="C462" s="69">
        <v>3</v>
      </c>
      <c r="D462" s="81">
        <f t="shared" si="10"/>
        <v>51.870000000000005</v>
      </c>
      <c r="E462" s="70">
        <v>155.61</v>
      </c>
      <c r="F462" s="3" t="s">
        <v>582</v>
      </c>
    </row>
    <row r="463" spans="1:6" ht="15">
      <c r="A463" s="67" t="s">
        <v>439</v>
      </c>
      <c r="B463" s="68" t="s">
        <v>293</v>
      </c>
      <c r="C463" s="69">
        <v>60</v>
      </c>
      <c r="D463" s="81">
        <v>78</v>
      </c>
      <c r="E463" s="70">
        <f>C463*D463</f>
        <v>4680</v>
      </c>
      <c r="F463" s="3" t="s">
        <v>582</v>
      </c>
    </row>
    <row r="464" spans="1:6" ht="15">
      <c r="A464" s="67" t="s">
        <v>439</v>
      </c>
      <c r="B464" s="68" t="s">
        <v>308</v>
      </c>
      <c r="C464" s="69">
        <v>20</v>
      </c>
      <c r="D464" s="81">
        <v>106</v>
      </c>
      <c r="E464" s="70">
        <f>C464*D464</f>
        <v>2120</v>
      </c>
      <c r="F464" s="3" t="s">
        <v>582</v>
      </c>
    </row>
    <row r="465" spans="1:6" ht="15">
      <c r="A465" s="67" t="s">
        <v>440</v>
      </c>
      <c r="B465" s="68" t="s">
        <v>287</v>
      </c>
      <c r="C465" s="69">
        <v>60</v>
      </c>
      <c r="D465" s="81">
        <f t="shared" si="10"/>
        <v>15</v>
      </c>
      <c r="E465" s="70">
        <v>900</v>
      </c>
      <c r="F465" s="3" t="s">
        <v>582</v>
      </c>
    </row>
    <row r="466" spans="1:6" ht="15">
      <c r="A466" s="67" t="s">
        <v>566</v>
      </c>
      <c r="B466" s="68" t="s">
        <v>287</v>
      </c>
      <c r="C466" s="69">
        <v>20</v>
      </c>
      <c r="D466" s="81">
        <f t="shared" si="10"/>
        <v>18.05</v>
      </c>
      <c r="E466" s="70">
        <v>361</v>
      </c>
      <c r="F466" s="3" t="s">
        <v>582</v>
      </c>
    </row>
    <row r="467" spans="1:6" ht="15">
      <c r="A467" s="67" t="s">
        <v>567</v>
      </c>
      <c r="B467" s="68" t="s">
        <v>283</v>
      </c>
      <c r="C467" s="69">
        <v>2</v>
      </c>
      <c r="D467" s="81">
        <f t="shared" si="10"/>
        <v>45</v>
      </c>
      <c r="E467" s="70">
        <v>90</v>
      </c>
      <c r="F467" s="3" t="s">
        <v>582</v>
      </c>
    </row>
    <row r="468" spans="1:6" ht="15">
      <c r="A468" s="67" t="s">
        <v>441</v>
      </c>
      <c r="B468" s="68" t="s">
        <v>287</v>
      </c>
      <c r="C468" s="69">
        <v>11</v>
      </c>
      <c r="D468" s="81">
        <f t="shared" si="10"/>
        <v>94.10909090909091</v>
      </c>
      <c r="E468" s="70">
        <v>1035.2</v>
      </c>
      <c r="F468" s="3" t="s">
        <v>582</v>
      </c>
    </row>
    <row r="469" spans="1:6" ht="15">
      <c r="A469" s="67" t="s">
        <v>442</v>
      </c>
      <c r="B469" s="68" t="s">
        <v>287</v>
      </c>
      <c r="C469" s="69">
        <v>59</v>
      </c>
      <c r="D469" s="81">
        <f t="shared" si="10"/>
        <v>4.11864406779661</v>
      </c>
      <c r="E469" s="70">
        <v>243</v>
      </c>
      <c r="F469" s="3" t="s">
        <v>582</v>
      </c>
    </row>
    <row r="470" spans="1:6" ht="15">
      <c r="A470" s="67" t="s">
        <v>568</v>
      </c>
      <c r="B470" s="68" t="s">
        <v>287</v>
      </c>
      <c r="C470" s="69">
        <v>5</v>
      </c>
      <c r="D470" s="81">
        <f t="shared" si="10"/>
        <v>10.2</v>
      </c>
      <c r="E470" s="70">
        <v>51</v>
      </c>
      <c r="F470" s="3" t="s">
        <v>582</v>
      </c>
    </row>
    <row r="471" spans="1:6" ht="15">
      <c r="A471" s="67" t="s">
        <v>443</v>
      </c>
      <c r="B471" s="68" t="s">
        <v>287</v>
      </c>
      <c r="C471" s="69">
        <v>120</v>
      </c>
      <c r="D471" s="81">
        <f t="shared" si="10"/>
        <v>1.125</v>
      </c>
      <c r="E471" s="70">
        <v>135</v>
      </c>
      <c r="F471" s="3" t="s">
        <v>582</v>
      </c>
    </row>
    <row r="472" spans="1:6" ht="15">
      <c r="A472" s="67" t="s">
        <v>569</v>
      </c>
      <c r="B472" s="68" t="s">
        <v>287</v>
      </c>
      <c r="C472" s="69">
        <v>6</v>
      </c>
      <c r="D472" s="81">
        <f t="shared" si="10"/>
        <v>175</v>
      </c>
      <c r="E472" s="70">
        <v>1050</v>
      </c>
      <c r="F472" s="3" t="s">
        <v>582</v>
      </c>
    </row>
    <row r="473" spans="1:6" ht="15">
      <c r="A473" s="67" t="s">
        <v>444</v>
      </c>
      <c r="B473" s="68" t="s">
        <v>287</v>
      </c>
      <c r="C473" s="69">
        <v>28</v>
      </c>
      <c r="D473" s="81">
        <f t="shared" si="10"/>
        <v>0.3</v>
      </c>
      <c r="E473" s="70">
        <v>8.4</v>
      </c>
      <c r="F473" s="3" t="s">
        <v>582</v>
      </c>
    </row>
    <row r="474" spans="1:6" ht="15">
      <c r="A474" s="67" t="s">
        <v>445</v>
      </c>
      <c r="B474" s="68" t="s">
        <v>287</v>
      </c>
      <c r="C474" s="69">
        <v>6</v>
      </c>
      <c r="D474" s="81">
        <f t="shared" si="10"/>
        <v>40</v>
      </c>
      <c r="E474" s="70">
        <v>240</v>
      </c>
      <c r="F474" s="3" t="s">
        <v>582</v>
      </c>
    </row>
    <row r="475" spans="1:6" ht="15">
      <c r="A475" s="67" t="s">
        <v>446</v>
      </c>
      <c r="B475" s="68" t="s">
        <v>293</v>
      </c>
      <c r="C475" s="69">
        <v>30</v>
      </c>
      <c r="D475" s="81">
        <f t="shared" si="10"/>
        <v>16.941666666666666</v>
      </c>
      <c r="E475" s="70">
        <v>508.25</v>
      </c>
      <c r="F475" s="3" t="s">
        <v>582</v>
      </c>
    </row>
    <row r="476" spans="1:6" ht="15">
      <c r="A476" s="67" t="s">
        <v>447</v>
      </c>
      <c r="B476" s="68" t="s">
        <v>287</v>
      </c>
      <c r="C476" s="69">
        <v>3</v>
      </c>
      <c r="D476" s="81">
        <f t="shared" si="10"/>
        <v>410.3333333333333</v>
      </c>
      <c r="E476" s="70">
        <v>1231</v>
      </c>
      <c r="F476" s="3" t="s">
        <v>582</v>
      </c>
    </row>
    <row r="477" spans="1:6" ht="15">
      <c r="A477" s="67" t="s">
        <v>570</v>
      </c>
      <c r="B477" s="68" t="s">
        <v>283</v>
      </c>
      <c r="C477" s="69">
        <v>2</v>
      </c>
      <c r="D477" s="81">
        <f t="shared" si="10"/>
        <v>10</v>
      </c>
      <c r="E477" s="70">
        <v>20</v>
      </c>
      <c r="F477" s="3" t="s">
        <v>582</v>
      </c>
    </row>
    <row r="478" spans="1:6" ht="15">
      <c r="A478" s="67" t="s">
        <v>448</v>
      </c>
      <c r="B478" s="68" t="s">
        <v>287</v>
      </c>
      <c r="C478" s="69">
        <v>6</v>
      </c>
      <c r="D478" s="81">
        <f t="shared" si="10"/>
        <v>110</v>
      </c>
      <c r="E478" s="70">
        <v>660</v>
      </c>
      <c r="F478" s="3" t="s">
        <v>582</v>
      </c>
    </row>
    <row r="479" spans="1:6" ht="15">
      <c r="A479" s="67" t="s">
        <v>449</v>
      </c>
      <c r="B479" s="68" t="s">
        <v>287</v>
      </c>
      <c r="C479" s="69">
        <v>50</v>
      </c>
      <c r="D479" s="81">
        <f t="shared" si="10"/>
        <v>40.2</v>
      </c>
      <c r="E479" s="70">
        <v>2010</v>
      </c>
      <c r="F479" s="3" t="s">
        <v>582</v>
      </c>
    </row>
    <row r="480" spans="1:6" ht="15">
      <c r="A480" s="67" t="s">
        <v>450</v>
      </c>
      <c r="B480" s="68" t="s">
        <v>287</v>
      </c>
      <c r="C480" s="69">
        <v>1</v>
      </c>
      <c r="D480" s="81">
        <f t="shared" si="10"/>
        <v>33.25</v>
      </c>
      <c r="E480" s="70">
        <v>33.25</v>
      </c>
      <c r="F480" s="3" t="s">
        <v>582</v>
      </c>
    </row>
    <row r="481" spans="1:6" ht="15">
      <c r="A481" s="67" t="s">
        <v>451</v>
      </c>
      <c r="B481" s="68" t="s">
        <v>287</v>
      </c>
      <c r="C481" s="69">
        <v>610</v>
      </c>
      <c r="D481" s="81">
        <f t="shared" si="10"/>
        <v>4.185245901639345</v>
      </c>
      <c r="E481" s="70">
        <v>2553</v>
      </c>
      <c r="F481" s="3" t="s">
        <v>582</v>
      </c>
    </row>
    <row r="482" spans="1:6" ht="15">
      <c r="A482" s="67" t="s">
        <v>452</v>
      </c>
      <c r="B482" s="68" t="s">
        <v>287</v>
      </c>
      <c r="C482" s="69">
        <v>640</v>
      </c>
      <c r="D482" s="81">
        <f t="shared" si="10"/>
        <v>3.9884218750000002</v>
      </c>
      <c r="E482" s="70">
        <v>2552.59</v>
      </c>
      <c r="F482" s="3" t="s">
        <v>582</v>
      </c>
    </row>
    <row r="483" spans="1:6" ht="15">
      <c r="A483" s="67" t="s">
        <v>453</v>
      </c>
      <c r="B483" s="68" t="s">
        <v>287</v>
      </c>
      <c r="C483" s="69">
        <v>3</v>
      </c>
      <c r="D483" s="81">
        <f t="shared" si="10"/>
        <v>50</v>
      </c>
      <c r="E483" s="70">
        <v>150</v>
      </c>
      <c r="F483" s="3" t="s">
        <v>582</v>
      </c>
    </row>
    <row r="484" spans="1:6" ht="15">
      <c r="A484" s="67" t="s">
        <v>454</v>
      </c>
      <c r="B484" s="68" t="s">
        <v>287</v>
      </c>
      <c r="C484" s="69">
        <v>4</v>
      </c>
      <c r="D484" s="81">
        <f t="shared" si="10"/>
        <v>675</v>
      </c>
      <c r="E484" s="70">
        <v>2700</v>
      </c>
      <c r="F484" s="3" t="s">
        <v>582</v>
      </c>
    </row>
    <row r="485" spans="1:6" ht="15">
      <c r="A485" s="67" t="s">
        <v>455</v>
      </c>
      <c r="B485" s="68" t="s">
        <v>287</v>
      </c>
      <c r="C485" s="69">
        <v>68</v>
      </c>
      <c r="D485" s="81">
        <f t="shared" si="10"/>
        <v>28.41176470588235</v>
      </c>
      <c r="E485" s="70">
        <v>1932</v>
      </c>
      <c r="F485" s="3" t="s">
        <v>582</v>
      </c>
    </row>
    <row r="486" spans="1:6" ht="15">
      <c r="A486" s="67" t="s">
        <v>456</v>
      </c>
      <c r="B486" s="68" t="s">
        <v>287</v>
      </c>
      <c r="C486" s="69">
        <v>5</v>
      </c>
      <c r="D486" s="81">
        <f t="shared" si="10"/>
        <v>49.1</v>
      </c>
      <c r="E486" s="70">
        <v>245.5</v>
      </c>
      <c r="F486" s="3" t="s">
        <v>582</v>
      </c>
    </row>
    <row r="487" spans="1:6" ht="15">
      <c r="A487" s="67" t="s">
        <v>457</v>
      </c>
      <c r="B487" s="68" t="s">
        <v>287</v>
      </c>
      <c r="C487" s="69">
        <v>89</v>
      </c>
      <c r="D487" s="81">
        <f t="shared" si="10"/>
        <v>5.41123595505618</v>
      </c>
      <c r="E487" s="70">
        <v>481.6</v>
      </c>
      <c r="F487" s="3" t="s">
        <v>582</v>
      </c>
    </row>
    <row r="488" spans="1:6" ht="15">
      <c r="A488" s="67" t="s">
        <v>571</v>
      </c>
      <c r="B488" s="68" t="s">
        <v>287</v>
      </c>
      <c r="C488" s="69">
        <v>10</v>
      </c>
      <c r="D488" s="81">
        <f t="shared" si="10"/>
        <v>6.3</v>
      </c>
      <c r="E488" s="70">
        <v>63</v>
      </c>
      <c r="F488" s="3" t="s">
        <v>582</v>
      </c>
    </row>
    <row r="489" spans="1:6" ht="15">
      <c r="A489" s="67" t="s">
        <v>458</v>
      </c>
      <c r="B489" s="68" t="s">
        <v>287</v>
      </c>
      <c r="C489" s="69">
        <v>1</v>
      </c>
      <c r="D489" s="81">
        <f t="shared" si="10"/>
        <v>85.5</v>
      </c>
      <c r="E489" s="70">
        <v>85.5</v>
      </c>
      <c r="F489" s="3" t="s">
        <v>582</v>
      </c>
    </row>
    <row r="490" spans="1:6" ht="15">
      <c r="A490" s="67" t="s">
        <v>459</v>
      </c>
      <c r="B490" s="68" t="s">
        <v>308</v>
      </c>
      <c r="C490" s="69">
        <v>0.8</v>
      </c>
      <c r="D490" s="81">
        <f aca="true" t="shared" si="11" ref="D490:D520">E490/C490</f>
        <v>127.0625</v>
      </c>
      <c r="E490" s="70">
        <v>101.65</v>
      </c>
      <c r="F490" s="3" t="s">
        <v>582</v>
      </c>
    </row>
    <row r="491" spans="1:6" ht="15">
      <c r="A491" s="67" t="s">
        <v>460</v>
      </c>
      <c r="B491" s="68" t="s">
        <v>287</v>
      </c>
      <c r="C491" s="69">
        <v>70</v>
      </c>
      <c r="D491" s="81">
        <f t="shared" si="11"/>
        <v>7.042857142857143</v>
      </c>
      <c r="E491" s="70">
        <v>493</v>
      </c>
      <c r="F491" s="3" t="s">
        <v>582</v>
      </c>
    </row>
    <row r="492" spans="1:6" ht="15">
      <c r="A492" s="67" t="s">
        <v>572</v>
      </c>
      <c r="B492" s="68" t="s">
        <v>287</v>
      </c>
      <c r="C492" s="69">
        <v>24</v>
      </c>
      <c r="D492" s="81">
        <f t="shared" si="11"/>
        <v>11.4</v>
      </c>
      <c r="E492" s="70">
        <v>273.6</v>
      </c>
      <c r="F492" s="3" t="s">
        <v>582</v>
      </c>
    </row>
    <row r="493" spans="1:6" ht="15">
      <c r="A493" s="67" t="s">
        <v>461</v>
      </c>
      <c r="B493" s="68" t="s">
        <v>287</v>
      </c>
      <c r="C493" s="69">
        <v>20</v>
      </c>
      <c r="D493" s="81">
        <f t="shared" si="11"/>
        <v>5.225</v>
      </c>
      <c r="E493" s="70">
        <v>104.5</v>
      </c>
      <c r="F493" s="3" t="s">
        <v>582</v>
      </c>
    </row>
    <row r="494" spans="1:6" ht="15">
      <c r="A494" s="67" t="s">
        <v>462</v>
      </c>
      <c r="B494" s="68" t="s">
        <v>287</v>
      </c>
      <c r="C494" s="69">
        <v>1</v>
      </c>
      <c r="D494" s="81">
        <f t="shared" si="11"/>
        <v>389.5</v>
      </c>
      <c r="E494" s="70">
        <v>389.5</v>
      </c>
      <c r="F494" s="3" t="s">
        <v>582</v>
      </c>
    </row>
    <row r="495" spans="1:6" ht="15">
      <c r="A495" s="67" t="s">
        <v>463</v>
      </c>
      <c r="B495" s="68" t="s">
        <v>283</v>
      </c>
      <c r="C495" s="69">
        <v>100</v>
      </c>
      <c r="D495" s="81">
        <v>30</v>
      </c>
      <c r="E495" s="70">
        <f>C495*D495</f>
        <v>3000</v>
      </c>
      <c r="F495" s="3" t="s">
        <v>582</v>
      </c>
    </row>
    <row r="496" spans="1:6" ht="15">
      <c r="A496" s="67" t="s">
        <v>464</v>
      </c>
      <c r="B496" s="68" t="s">
        <v>293</v>
      </c>
      <c r="C496" s="69">
        <v>3</v>
      </c>
      <c r="D496" s="81">
        <f t="shared" si="11"/>
        <v>265</v>
      </c>
      <c r="E496" s="70">
        <v>795</v>
      </c>
      <c r="F496" s="3" t="s">
        <v>582</v>
      </c>
    </row>
    <row r="497" spans="1:6" ht="15">
      <c r="A497" s="67" t="s">
        <v>465</v>
      </c>
      <c r="B497" s="68" t="s">
        <v>287</v>
      </c>
      <c r="C497" s="69">
        <v>2</v>
      </c>
      <c r="D497" s="81">
        <f t="shared" si="11"/>
        <v>6.175</v>
      </c>
      <c r="E497" s="70">
        <v>12.35</v>
      </c>
      <c r="F497" s="3" t="s">
        <v>582</v>
      </c>
    </row>
    <row r="498" spans="1:6" ht="15">
      <c r="A498" s="67" t="s">
        <v>466</v>
      </c>
      <c r="B498" s="68" t="s">
        <v>287</v>
      </c>
      <c r="C498" s="69">
        <v>5</v>
      </c>
      <c r="D498" s="81">
        <f t="shared" si="11"/>
        <v>65</v>
      </c>
      <c r="E498" s="70">
        <v>325</v>
      </c>
      <c r="F498" s="3" t="s">
        <v>582</v>
      </c>
    </row>
    <row r="499" spans="1:6" ht="15">
      <c r="A499" s="67" t="s">
        <v>467</v>
      </c>
      <c r="B499" s="68" t="s">
        <v>287</v>
      </c>
      <c r="C499" s="69">
        <v>2</v>
      </c>
      <c r="D499" s="81">
        <f t="shared" si="11"/>
        <v>500</v>
      </c>
      <c r="E499" s="70">
        <v>1000</v>
      </c>
      <c r="F499" s="3" t="s">
        <v>582</v>
      </c>
    </row>
    <row r="500" spans="1:6" ht="15">
      <c r="A500" s="67" t="s">
        <v>468</v>
      </c>
      <c r="B500" s="68" t="s">
        <v>287</v>
      </c>
      <c r="C500" s="69">
        <v>3</v>
      </c>
      <c r="D500" s="81">
        <f t="shared" si="11"/>
        <v>500</v>
      </c>
      <c r="E500" s="70">
        <v>1500</v>
      </c>
      <c r="F500" s="3" t="s">
        <v>582</v>
      </c>
    </row>
    <row r="501" spans="1:6" ht="15">
      <c r="A501" s="67" t="s">
        <v>573</v>
      </c>
      <c r="B501" s="68" t="s">
        <v>287</v>
      </c>
      <c r="C501" s="69">
        <v>4</v>
      </c>
      <c r="D501" s="81">
        <f t="shared" si="11"/>
        <v>69</v>
      </c>
      <c r="E501" s="70">
        <v>276</v>
      </c>
      <c r="F501" s="3" t="s">
        <v>582</v>
      </c>
    </row>
    <row r="502" spans="1:6" ht="15">
      <c r="A502" s="67" t="s">
        <v>469</v>
      </c>
      <c r="B502" s="68" t="s">
        <v>308</v>
      </c>
      <c r="C502" s="69">
        <v>50</v>
      </c>
      <c r="D502" s="81">
        <v>145</v>
      </c>
      <c r="E502" s="70">
        <f>C502*D502</f>
        <v>7250</v>
      </c>
      <c r="F502" s="3" t="s">
        <v>582</v>
      </c>
    </row>
    <row r="503" spans="1:6" ht="15">
      <c r="A503" s="67" t="s">
        <v>470</v>
      </c>
      <c r="B503" s="68" t="s">
        <v>287</v>
      </c>
      <c r="C503" s="69">
        <v>100</v>
      </c>
      <c r="D503" s="81">
        <f t="shared" si="11"/>
        <v>3.9</v>
      </c>
      <c r="E503" s="70">
        <v>390</v>
      </c>
      <c r="F503" s="3" t="s">
        <v>582</v>
      </c>
    </row>
    <row r="504" spans="1:6" ht="15">
      <c r="A504" s="67" t="s">
        <v>471</v>
      </c>
      <c r="B504" s="68" t="s">
        <v>287</v>
      </c>
      <c r="C504" s="69">
        <v>26</v>
      </c>
      <c r="D504" s="81">
        <f t="shared" si="11"/>
        <v>75</v>
      </c>
      <c r="E504" s="70">
        <v>1950</v>
      </c>
      <c r="F504" s="3" t="s">
        <v>582</v>
      </c>
    </row>
    <row r="505" spans="1:6" ht="15">
      <c r="A505" s="67" t="s">
        <v>472</v>
      </c>
      <c r="B505" s="68" t="s">
        <v>287</v>
      </c>
      <c r="C505" s="69">
        <v>1</v>
      </c>
      <c r="D505" s="81">
        <f t="shared" si="11"/>
        <v>83.6</v>
      </c>
      <c r="E505" s="70">
        <v>83.6</v>
      </c>
      <c r="F505" s="3" t="s">
        <v>582</v>
      </c>
    </row>
    <row r="506" spans="1:6" ht="15">
      <c r="A506" s="67" t="s">
        <v>473</v>
      </c>
      <c r="B506" s="68" t="s">
        <v>292</v>
      </c>
      <c r="C506" s="69">
        <v>1</v>
      </c>
      <c r="D506" s="81">
        <f t="shared" si="11"/>
        <v>57.95</v>
      </c>
      <c r="E506" s="70">
        <v>57.95</v>
      </c>
      <c r="F506" s="3" t="s">
        <v>582</v>
      </c>
    </row>
    <row r="507" spans="1:6" ht="15">
      <c r="A507" s="67" t="s">
        <v>574</v>
      </c>
      <c r="B507" s="68" t="s">
        <v>287</v>
      </c>
      <c r="C507" s="69">
        <v>3</v>
      </c>
      <c r="D507" s="81">
        <f t="shared" si="11"/>
        <v>163.4</v>
      </c>
      <c r="E507" s="70">
        <v>490.2</v>
      </c>
      <c r="F507" s="3" t="s">
        <v>582</v>
      </c>
    </row>
    <row r="508" spans="1:6" ht="15">
      <c r="A508" s="67" t="s">
        <v>474</v>
      </c>
      <c r="B508" s="68" t="s">
        <v>287</v>
      </c>
      <c r="C508" s="69">
        <v>1</v>
      </c>
      <c r="D508" s="81">
        <f t="shared" si="11"/>
        <v>105.45</v>
      </c>
      <c r="E508" s="70">
        <v>105.45</v>
      </c>
      <c r="F508" s="3" t="s">
        <v>582</v>
      </c>
    </row>
    <row r="509" spans="1:6" ht="15">
      <c r="A509" s="67" t="s">
        <v>475</v>
      </c>
      <c r="B509" s="68" t="s">
        <v>287</v>
      </c>
      <c r="C509" s="69">
        <v>2</v>
      </c>
      <c r="D509" s="81">
        <f t="shared" si="11"/>
        <v>68.4</v>
      </c>
      <c r="E509" s="70">
        <v>136.8</v>
      </c>
      <c r="F509" s="3" t="s">
        <v>582</v>
      </c>
    </row>
    <row r="510" spans="1:6" ht="15">
      <c r="A510" s="67" t="s">
        <v>476</v>
      </c>
      <c r="B510" s="68" t="s">
        <v>293</v>
      </c>
      <c r="C510" s="69">
        <v>15</v>
      </c>
      <c r="D510" s="81">
        <f t="shared" si="11"/>
        <v>28.373333333333335</v>
      </c>
      <c r="E510" s="70">
        <v>425.6</v>
      </c>
      <c r="F510" s="3" t="s">
        <v>582</v>
      </c>
    </row>
    <row r="511" spans="1:6" ht="15">
      <c r="A511" s="67" t="s">
        <v>477</v>
      </c>
      <c r="B511" s="68" t="s">
        <v>287</v>
      </c>
      <c r="C511" s="69">
        <v>1</v>
      </c>
      <c r="D511" s="81">
        <f t="shared" si="11"/>
        <v>670</v>
      </c>
      <c r="E511" s="70">
        <v>670</v>
      </c>
      <c r="F511" s="3" t="s">
        <v>582</v>
      </c>
    </row>
    <row r="512" spans="1:6" ht="15">
      <c r="A512" s="67" t="s">
        <v>478</v>
      </c>
      <c r="B512" s="68" t="s">
        <v>287</v>
      </c>
      <c r="C512" s="69">
        <v>25</v>
      </c>
      <c r="D512" s="81">
        <f t="shared" si="11"/>
        <v>15.92</v>
      </c>
      <c r="E512" s="70">
        <v>398</v>
      </c>
      <c r="F512" s="3" t="s">
        <v>582</v>
      </c>
    </row>
    <row r="513" spans="1:6" ht="15">
      <c r="A513" s="67" t="s">
        <v>479</v>
      </c>
      <c r="B513" s="68" t="s">
        <v>287</v>
      </c>
      <c r="C513" s="69">
        <v>1654</v>
      </c>
      <c r="D513" s="81">
        <f t="shared" si="11"/>
        <v>0.4224425634824668</v>
      </c>
      <c r="E513" s="70">
        <v>698.72</v>
      </c>
      <c r="F513" s="3" t="s">
        <v>582</v>
      </c>
    </row>
    <row r="514" spans="1:6" ht="15">
      <c r="A514" s="67" t="s">
        <v>480</v>
      </c>
      <c r="B514" s="68" t="s">
        <v>287</v>
      </c>
      <c r="C514" s="69">
        <v>5</v>
      </c>
      <c r="D514" s="81">
        <f t="shared" si="11"/>
        <v>123</v>
      </c>
      <c r="E514" s="70">
        <v>615</v>
      </c>
      <c r="F514" s="3" t="s">
        <v>582</v>
      </c>
    </row>
    <row r="515" spans="1:6" ht="15">
      <c r="A515" s="67" t="s">
        <v>481</v>
      </c>
      <c r="B515" s="68" t="s">
        <v>287</v>
      </c>
      <c r="C515" s="69">
        <v>5</v>
      </c>
      <c r="D515" s="81">
        <f t="shared" si="11"/>
        <v>30.4</v>
      </c>
      <c r="E515" s="70">
        <v>152</v>
      </c>
      <c r="F515" s="3" t="s">
        <v>582</v>
      </c>
    </row>
    <row r="516" spans="1:6" ht="15">
      <c r="A516" s="67" t="s">
        <v>482</v>
      </c>
      <c r="B516" s="68" t="s">
        <v>287</v>
      </c>
      <c r="C516" s="69">
        <v>300</v>
      </c>
      <c r="D516" s="81">
        <v>90</v>
      </c>
      <c r="E516" s="70">
        <f>C516*D516</f>
        <v>27000</v>
      </c>
      <c r="F516" s="3" t="s">
        <v>582</v>
      </c>
    </row>
    <row r="517" spans="1:6" ht="15">
      <c r="A517" s="67" t="s">
        <v>483</v>
      </c>
      <c r="B517" s="68" t="s">
        <v>292</v>
      </c>
      <c r="C517" s="69">
        <v>40</v>
      </c>
      <c r="D517" s="81">
        <v>30</v>
      </c>
      <c r="E517" s="70">
        <f>C517*D517</f>
        <v>1200</v>
      </c>
      <c r="F517" s="3" t="s">
        <v>582</v>
      </c>
    </row>
    <row r="518" spans="1:6" ht="15">
      <c r="A518" s="67" t="s">
        <v>484</v>
      </c>
      <c r="B518" s="68" t="s">
        <v>287</v>
      </c>
      <c r="C518" s="69">
        <v>1</v>
      </c>
      <c r="D518" s="81">
        <f t="shared" si="11"/>
        <v>9.5</v>
      </c>
      <c r="E518" s="70">
        <v>9.5</v>
      </c>
      <c r="F518" s="3" t="s">
        <v>582</v>
      </c>
    </row>
    <row r="519" spans="1:6" ht="15">
      <c r="A519" s="67" t="s">
        <v>575</v>
      </c>
      <c r="B519" s="68" t="s">
        <v>293</v>
      </c>
      <c r="C519" s="69">
        <v>19</v>
      </c>
      <c r="D519" s="81">
        <v>166</v>
      </c>
      <c r="E519" s="70">
        <f>C519*D519</f>
        <v>3154</v>
      </c>
      <c r="F519" s="3" t="s">
        <v>582</v>
      </c>
    </row>
    <row r="520" spans="1:6" ht="15">
      <c r="A520" s="67" t="s">
        <v>485</v>
      </c>
      <c r="B520" s="68" t="s">
        <v>287</v>
      </c>
      <c r="C520" s="69">
        <v>29</v>
      </c>
      <c r="D520" s="81">
        <f t="shared" si="11"/>
        <v>0.3</v>
      </c>
      <c r="E520" s="70">
        <v>8.7</v>
      </c>
      <c r="F520" s="3" t="s">
        <v>582</v>
      </c>
    </row>
    <row r="521" spans="1:9" s="9" customFormat="1" ht="15.75">
      <c r="A521" s="27" t="s">
        <v>81</v>
      </c>
      <c r="B521" s="38"/>
      <c r="C521" s="38"/>
      <c r="D521" s="38"/>
      <c r="E521" s="28">
        <f>SUM(E297:E520)</f>
        <v>295031.8</v>
      </c>
      <c r="F521" s="29"/>
      <c r="G521" s="49"/>
      <c r="H521" s="30"/>
      <c r="I521" s="49"/>
    </row>
    <row r="522" spans="1:6" ht="15">
      <c r="A522" s="92" t="s">
        <v>514</v>
      </c>
      <c r="B522" s="66"/>
      <c r="C522" s="66"/>
      <c r="D522" s="66"/>
      <c r="E522" s="66"/>
      <c r="F522" s="93"/>
    </row>
    <row r="523" spans="1:9" ht="15.75">
      <c r="A523" s="10" t="s">
        <v>79</v>
      </c>
      <c r="B523" s="16" t="s">
        <v>308</v>
      </c>
      <c r="C523" s="16">
        <v>3216</v>
      </c>
      <c r="D523" s="16">
        <v>30</v>
      </c>
      <c r="E523" s="11">
        <f>C523*D523</f>
        <v>96480</v>
      </c>
      <c r="F523" s="3" t="s">
        <v>582</v>
      </c>
      <c r="G523" s="49"/>
      <c r="H523" s="30"/>
      <c r="I523" s="49"/>
    </row>
    <row r="524" spans="1:9" ht="30">
      <c r="A524" s="10" t="s">
        <v>80</v>
      </c>
      <c r="B524" s="16" t="s">
        <v>489</v>
      </c>
      <c r="C524" s="16">
        <v>82.73</v>
      </c>
      <c r="D524" s="16">
        <v>2329.6</v>
      </c>
      <c r="E524" s="11">
        <f>C524*D524</f>
        <v>192727.808</v>
      </c>
      <c r="F524" s="2" t="s">
        <v>588</v>
      </c>
      <c r="G524" s="49"/>
      <c r="H524" s="30"/>
      <c r="I524" s="49"/>
    </row>
    <row r="525" spans="1:6" s="9" customFormat="1" ht="15.75">
      <c r="A525" s="27" t="s">
        <v>81</v>
      </c>
      <c r="B525" s="38"/>
      <c r="C525" s="38"/>
      <c r="D525" s="38"/>
      <c r="E525" s="28">
        <f>E523+E524</f>
        <v>289207.80799999996</v>
      </c>
      <c r="F525" s="29"/>
    </row>
    <row r="527" spans="1:6" s="48" customFormat="1" ht="15.75">
      <c r="A527" s="30" t="s">
        <v>530</v>
      </c>
      <c r="B527" s="30"/>
      <c r="C527" s="30"/>
      <c r="D527" s="30"/>
      <c r="E527" s="46">
        <f>E11+E14+E26+E37+E49+E230+E287+E295+E521+E525</f>
        <v>3891492.4154000003</v>
      </c>
      <c r="F527" s="47"/>
    </row>
    <row r="529" spans="5:7" ht="15">
      <c r="E529" s="71"/>
      <c r="G529" s="80"/>
    </row>
    <row r="530" ht="15">
      <c r="E530" s="71"/>
    </row>
    <row r="532" ht="15">
      <c r="E532" s="71"/>
    </row>
  </sheetData>
  <sheetProtection/>
  <mergeCells count="15">
    <mergeCell ref="A288:F288"/>
    <mergeCell ref="A296:F296"/>
    <mergeCell ref="A522:F522"/>
    <mergeCell ref="A12:F12"/>
    <mergeCell ref="A15:F15"/>
    <mergeCell ref="A27:F27"/>
    <mergeCell ref="A38:F38"/>
    <mergeCell ref="A50:F50"/>
    <mergeCell ref="A231:F231"/>
    <mergeCell ref="A9:F9"/>
    <mergeCell ref="A1:F1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2012-03-27T04:43:13Z</dcterms:modified>
  <cp:category/>
  <cp:version/>
  <cp:contentType/>
  <cp:contentStatus/>
</cp:coreProperties>
</file>